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i unidad\PLANEACION 2024\PLAN DE DESARROLLO 2024\POA POR SEDES\"/>
    </mc:Choice>
  </mc:AlternateContent>
  <bookViews>
    <workbookView xWindow="0" yWindow="0" windowWidth="20490" windowHeight="7050"/>
  </bookViews>
  <sheets>
    <sheet name="C S CAIMO" sheetId="1" r:id="rId1"/>
    <sheet name="GRAFICA" sheetId="2" r:id="rId2"/>
    <sheet name="RESUMEN" sheetId="3" r:id="rId3"/>
  </sheets>
  <externalReferences>
    <externalReference r:id="rId4"/>
    <externalReference r:id="rId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6" i="1" l="1"/>
  <c r="V16" i="1"/>
  <c r="Y15" i="1"/>
  <c r="V15" i="1"/>
  <c r="Y14" i="1"/>
  <c r="V14" i="1"/>
  <c r="Y13" i="1"/>
  <c r="V13" i="1"/>
  <c r="Y12" i="1"/>
  <c r="V12" i="1"/>
  <c r="AE13" i="1" l="1"/>
  <c r="AE14" i="1"/>
  <c r="AE15" i="1"/>
  <c r="AE16" i="1"/>
  <c r="AE12" i="1"/>
  <c r="AB15" i="1"/>
  <c r="AB13" i="1"/>
  <c r="AB14" i="1"/>
  <c r="AB16" i="1"/>
  <c r="AB12" i="1"/>
  <c r="AH15" i="1"/>
  <c r="AH13" i="1"/>
  <c r="AH14" i="1"/>
  <c r="AH16" i="1"/>
  <c r="AG12" i="1" l="1"/>
  <c r="B7" i="2" s="1"/>
  <c r="E7" i="2" s="1"/>
  <c r="AG13" i="1"/>
  <c r="AG14" i="1"/>
  <c r="AG15" i="1"/>
  <c r="AG16" i="1"/>
  <c r="B11" i="2" s="1"/>
  <c r="D7" i="2"/>
  <c r="C8" i="2"/>
  <c r="C9" i="2"/>
  <c r="C10" i="2"/>
  <c r="C11" i="2"/>
  <c r="B8" i="2"/>
  <c r="B9" i="2"/>
  <c r="B10" i="2"/>
  <c r="C16" i="3"/>
  <c r="B16" i="3"/>
  <c r="E15" i="3"/>
  <c r="D15" i="3"/>
  <c r="E14" i="3"/>
  <c r="D14" i="3"/>
  <c r="E13" i="3"/>
  <c r="D13" i="3"/>
  <c r="E12" i="3"/>
  <c r="D12" i="3"/>
  <c r="E11" i="3"/>
  <c r="E16" i="3" s="1"/>
  <c r="D11" i="3"/>
  <c r="D16" i="3" s="1"/>
  <c r="F13" i="2"/>
  <c r="D11" i="2"/>
  <c r="D10" i="2"/>
  <c r="D9" i="2"/>
  <c r="D8" i="2"/>
  <c r="C7" i="2" l="1"/>
  <c r="AH12" i="1"/>
  <c r="E8" i="2"/>
  <c r="F8" i="2" s="1"/>
  <c r="E17" i="3"/>
  <c r="C17" i="3"/>
  <c r="D17" i="3"/>
  <c r="E11" i="2"/>
  <c r="F11" i="2" s="1"/>
  <c r="E10" i="2"/>
  <c r="F10" i="2" s="1"/>
  <c r="E13" i="2"/>
  <c r="E9" i="2"/>
  <c r="F9" i="2" s="1"/>
  <c r="F7" i="2"/>
  <c r="F12" i="2" s="1"/>
  <c r="E12" i="2"/>
  <c r="E14" i="2" l="1"/>
  <c r="C6" i="3"/>
  <c r="F14" i="2"/>
  <c r="D6" i="3"/>
  <c r="D7" i="3" s="1"/>
  <c r="E6" i="3" l="1"/>
  <c r="E7" i="3" s="1"/>
  <c r="C7" i="3"/>
</calcChain>
</file>

<file path=xl/sharedStrings.xml><?xml version="1.0" encoding="utf-8"?>
<sst xmlns="http://schemas.openxmlformats.org/spreadsheetml/2006/main" count="159" uniqueCount="112">
  <si>
    <t>EMPRESA SOCIAL DEL ESTADO
ARMENIA QUINDIO
NIT. 801001440-8</t>
  </si>
  <si>
    <t>Código: ES-PL-FO-003</t>
  </si>
  <si>
    <t>Versión: 3</t>
  </si>
  <si>
    <t>Fecha de elaboración: 03/03/2013</t>
  </si>
  <si>
    <t>Fecha de revisión: 26/04/2021</t>
  </si>
  <si>
    <t xml:space="preserve">Página: </t>
  </si>
  <si>
    <t>Nombre del Documento:</t>
  </si>
  <si>
    <t xml:space="preserve"> Plan Operativo Anual </t>
  </si>
  <si>
    <t>Unidad Administrativa:</t>
  </si>
  <si>
    <t xml:space="preserve">Subgerencia de Planificacion Institucional </t>
  </si>
  <si>
    <t>PLAN OPERATIVO ANUAL POA</t>
  </si>
  <si>
    <t>Objetivo</t>
  </si>
  <si>
    <t>Componente POA</t>
  </si>
  <si>
    <t>Nombre del Indicador</t>
  </si>
  <si>
    <t>Fórmula del Indicador</t>
  </si>
  <si>
    <t>Meta</t>
  </si>
  <si>
    <t>1.Prestación de servicios de salud basado en el Modelo de Atención Institucional.</t>
  </si>
  <si>
    <t>Brindar servicios de salud, cumpliendo con los atributos de la calidad y orientados a la satisfacción de las necesidades de salud de las personas.</t>
  </si>
  <si>
    <t xml:space="preserve"> Análisis de la capacidad instalada que permita operar eficientemente el Modelo de atención propuesto. 
 </t>
  </si>
  <si>
    <t>No. De horas de uso de la capacidad instalada ambulatoria/ total de horas disponibles de la capacidad instalada*100</t>
  </si>
  <si>
    <t>Atención segura para el mejoramiento de la salud</t>
  </si>
  <si>
    <t>Fortalecer la gestión Organizacional con el propósito de satisfacer las necesidades de los grupos de interés.</t>
  </si>
  <si>
    <t>Gestión de la calidad y desarrollo organizacional.</t>
  </si>
  <si>
    <t>No.</t>
  </si>
  <si>
    <t xml:space="preserve">Actividades del Plan de Acción </t>
  </si>
  <si>
    <t>Vigencia</t>
  </si>
  <si>
    <t>Seguimiento</t>
  </si>
  <si>
    <t>Area Responsable</t>
  </si>
  <si>
    <t>Persona Responsable</t>
  </si>
  <si>
    <t>Trimestral</t>
  </si>
  <si>
    <t>DTA</t>
  </si>
  <si>
    <t>Realizar el análisis del uso de la capacidad instalada ambulatoria</t>
  </si>
  <si>
    <t>Código: ES-PL-FO-002</t>
  </si>
  <si>
    <t>Página:</t>
  </si>
  <si>
    <t>Plan de Acción</t>
  </si>
  <si>
    <t>Uso eficiente de la capacidad instalada ambulatoria en cada sede</t>
  </si>
  <si>
    <t xml:space="preserve">Fortalecimiento de la prestación del servicio. </t>
  </si>
  <si>
    <t xml:space="preserve">3.Estandarización de procesos, como eje fundamental de la gestión organizacional y la mejora contínua.  </t>
  </si>
  <si>
    <t>Realizar el EPM mensualmente con sus respectivas actas aprobadas.</t>
  </si>
  <si>
    <t>Porcentaje de avance en la implementación de los niveles de acreditación</t>
  </si>
  <si>
    <t>Porcentaje de cumplimiento a la realización del EPM.</t>
  </si>
  <si>
    <t xml:space="preserve">Gestionar la participación del equipo de trabajo en las capacitaciones que se realicen del proceso de higienización de manos.
</t>
  </si>
  <si>
    <t xml:space="preserve">No. De actas de EPM aprobados / No. De EPM  programados * 100
</t>
  </si>
  <si>
    <t xml:space="preserve">
Líneas del Plan de Desarrollo </t>
  </si>
  <si>
    <t>Porcentaje de análisis de seguimiento del indicador de oportunidad de primera vez por medicina general</t>
  </si>
  <si>
    <t>Porcentaje de asistencia a capacitaciones</t>
  </si>
  <si>
    <t xml:space="preserve">No. de convocados que participaron de las capacitaciones realizadas/ Total de convocados a participar de la capacitación *100
</t>
  </si>
  <si>
    <t>No. de reuniones  de Equipos primarios de mejoramiento (EPM) y evaluación por procesos EP realizadas / Total de reuniones de (Equipos primarios de mejoramiento y evaluación por procesos) programadas *100</t>
  </si>
  <si>
    <t>Participar en la reunión de evaluación por procesos según cronograma establecido</t>
  </si>
  <si>
    <t>Porcentaje de participación en la reunión de evaluación por procesos</t>
  </si>
  <si>
    <t>Porcentaje de análisis realizados de la capacidad instalada</t>
  </si>
  <si>
    <t>No. De análisis realizados de la capacidad instalada en la plataforma/ Total de análisis programados de la capacidad instalada*100</t>
  </si>
  <si>
    <t>Tiempo promedio de espera para la asignación de la cita de medicina general de primera vez según Resolución 256 de 2016, en el centro de salud El Caimo (Días )</t>
  </si>
  <si>
    <t>Sumatoria diferencia dias calendario entre solicitud cita cualquier medio, medicina general y asignación de cita en Centro de Salud El Caimo / Número total de citas de medicina general de primera vez asignadas, en el período de tiempo evaluado en el Centro de Salud El Caimo</t>
  </si>
  <si>
    <t>Adherencia a los cinco momentos de higiene de manos en el Centro de Salud El Caimo (Porcentaje )</t>
  </si>
  <si>
    <t>Sumatoria de ocasiones en que el personal que tiene contacto directo con el paciente realiza la higiene de manos correctamente para los cinco momentos, en el período en el Centro de Salud El Caimo / Sumatoria de ocasiones observadas que lo requieren para los cinco momentos en el Centro de Salud El Caimo * 100</t>
  </si>
  <si>
    <t>Realizar seguimiento al proceso de asignación de citas en el Centro de Salud El Caimo.</t>
  </si>
  <si>
    <t>No. De análisis realizados del indicador en la plataforma / No. De análisis programados en el Centro de Salud El Caimo * 100</t>
  </si>
  <si>
    <t>Coordinadora Centro de Salud El Caimo</t>
  </si>
  <si>
    <t xml:space="preserve">No. de participaciones realizadas en Evaluación por Procesos / Total de convocatorias programadas de Evaluación por Procesos * 100
</t>
  </si>
  <si>
    <t>Línea de Acción</t>
  </si>
  <si>
    <t>Linea 1. Prestación de servicios de Salud basados en la Política de Atención Integral en Salud</t>
  </si>
  <si>
    <t>Actividades Plan de Acción</t>
  </si>
  <si>
    <t>Ejecución Real</t>
  </si>
  <si>
    <t>Ejecución Programada</t>
  </si>
  <si>
    <t xml:space="preserve">Programación porcentual de las Actividades </t>
  </si>
  <si>
    <t>Ejecución Porcentual de la Actividades</t>
  </si>
  <si>
    <t xml:space="preserve">Porcentaje de cumplimiento obtenido </t>
  </si>
  <si>
    <t>Actividad 1</t>
  </si>
  <si>
    <t>Actividad 2</t>
  </si>
  <si>
    <t>Actividad 3</t>
  </si>
  <si>
    <t>Actividad 4</t>
  </si>
  <si>
    <t>Actividad 5</t>
  </si>
  <si>
    <t>Total Obtenido</t>
  </si>
  <si>
    <t>Total Programado</t>
  </si>
  <si>
    <t>Diferencia</t>
  </si>
  <si>
    <t>Programación de Ejecución Porcentual de los Planes de Acción</t>
  </si>
  <si>
    <t>Ejecución Real de los Planes de Acción</t>
  </si>
  <si>
    <t>Porcentaje de cumplimiento obtenido de la linea</t>
  </si>
  <si>
    <t>Porcentaje de cumplimiento obtenido frente al Plan de Desarrollo</t>
  </si>
  <si>
    <t>POA PARTE 1</t>
  </si>
  <si>
    <t>PORCENTAJE DE CUMPLIMIENTO DEL SUBPROGRAMA</t>
  </si>
  <si>
    <t>Actividades</t>
  </si>
  <si>
    <t>Ejecución Programada por Trimestres</t>
  </si>
  <si>
    <t>1er Trimestre</t>
  </si>
  <si>
    <t>2do Trimestre</t>
  </si>
  <si>
    <t>3er Trimestre</t>
  </si>
  <si>
    <t>4to Trimestre</t>
  </si>
  <si>
    <t>TOTAL</t>
  </si>
  <si>
    <t>,</t>
  </si>
  <si>
    <t>ANÁLISIS DEL POA 1er TRIMESTRE</t>
  </si>
  <si>
    <t>ANÁLISIS DEL POA 2do TRIMESTRE</t>
  </si>
  <si>
    <t>ANÁLISIS DEL POA 3er TRIMESTRE</t>
  </si>
  <si>
    <t>ANÁLISIS DEL POA 4to TRIMESTRE</t>
  </si>
  <si>
    <t>Meta anual (Ponderación o Porcentaje)</t>
  </si>
  <si>
    <t>TERCER TRIMESTRE</t>
  </si>
  <si>
    <t>CUARTO TRIMESTRE</t>
  </si>
  <si>
    <t>CONSOLIDADO AÑO</t>
  </si>
  <si>
    <t>Unidad de Medida</t>
  </si>
  <si>
    <t>Cantidad</t>
  </si>
  <si>
    <t>PROG</t>
  </si>
  <si>
    <t>REAL</t>
  </si>
  <si>
    <t>%</t>
  </si>
  <si>
    <t>Tercer Trimestre:</t>
  </si>
  <si>
    <t>Cuarto Trimestre:</t>
  </si>
  <si>
    <t>Porcentaje</t>
  </si>
  <si>
    <t>PLAN DE ACCIÓN 2024</t>
  </si>
  <si>
    <t>PRIMER TRIMESTRE</t>
  </si>
  <si>
    <t>SEGUNDO TRIMESTRE</t>
  </si>
  <si>
    <t>Primer trimestre</t>
  </si>
  <si>
    <t>segundo trimestre</t>
  </si>
  <si>
    <t>Plan de Desarrollo Red Salud Armenia E.S.E. Vigencia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</si>
</sst>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_ ;\-0\ "/>
    <numFmt numFmtId="165" formatCode="_-* #,##0_-;\-* #,##0_-;_-* &quot;-&quot;_-;_-@"/>
    <numFmt numFmtId="166" formatCode="0.0000%"/>
    <numFmt numFmtId="167" formatCode="0.0"/>
  </numFmts>
  <fonts count="18" x14ac:knownFonts="1">
    <font>
      <sz val="11"/>
      <color theme="1"/>
      <name val="Calibri"/>
      <family val="2"/>
      <scheme val="minor"/>
    </font>
    <font>
      <sz val="11"/>
      <color theme="1"/>
      <name val="Calibri"/>
      <family val="2"/>
      <scheme val="minor"/>
    </font>
    <font>
      <sz val="10"/>
      <color theme="1"/>
      <name val="Calibri"/>
      <family val="2"/>
    </font>
    <font>
      <sz val="11"/>
      <name val="Calibri"/>
      <family val="2"/>
    </font>
    <font>
      <b/>
      <sz val="12"/>
      <color theme="1"/>
      <name val="Arial"/>
      <family val="2"/>
    </font>
    <font>
      <sz val="10"/>
      <color theme="1"/>
      <name val="Arial"/>
      <family val="2"/>
    </font>
    <font>
      <b/>
      <sz val="10"/>
      <color theme="1"/>
      <name val="Arial"/>
      <family val="2"/>
    </font>
    <font>
      <sz val="12"/>
      <color theme="1"/>
      <name val="Arial"/>
      <family val="2"/>
    </font>
    <font>
      <b/>
      <sz val="11"/>
      <color theme="1"/>
      <name val="Arial"/>
      <family val="2"/>
    </font>
    <font>
      <sz val="11"/>
      <color theme="1"/>
      <name val="Calibri"/>
      <family val="2"/>
    </font>
    <font>
      <sz val="11"/>
      <color theme="1"/>
      <name val="Arial"/>
      <family val="2"/>
    </font>
    <font>
      <sz val="11"/>
      <name val="Calibri"/>
      <family val="2"/>
    </font>
    <font>
      <sz val="10"/>
      <name val="Arial"/>
      <family val="2"/>
    </font>
    <font>
      <b/>
      <sz val="12"/>
      <name val="Arial"/>
      <family val="2"/>
    </font>
    <font>
      <b/>
      <sz val="10"/>
      <name val="Arial"/>
      <family val="2"/>
    </font>
    <font>
      <b/>
      <sz val="14"/>
      <color theme="1"/>
      <name val="Arial"/>
      <family val="2"/>
    </font>
    <font>
      <b/>
      <sz val="12"/>
      <color indexed="8"/>
      <name val="Arial"/>
      <family val="2"/>
    </font>
    <font>
      <sz val="12"/>
      <name val="Arial"/>
      <family val="2"/>
    </font>
  </fonts>
  <fills count="9">
    <fill>
      <patternFill patternType="none"/>
    </fill>
    <fill>
      <patternFill patternType="gray125"/>
    </fill>
    <fill>
      <patternFill patternType="solid">
        <fgColor rgb="FF9CC2E5"/>
        <bgColor rgb="FF9CC2E5"/>
      </patternFill>
    </fill>
    <fill>
      <patternFill patternType="solid">
        <fgColor rgb="FFBDD6EE"/>
        <bgColor rgb="FFBDD6EE"/>
      </patternFill>
    </fill>
    <fill>
      <patternFill patternType="solid">
        <fgColor theme="0"/>
        <bgColor theme="0"/>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indexed="44"/>
        <bgColor indexed="64"/>
      </patternFill>
    </fill>
  </fills>
  <borders count="23">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0" fontId="12" fillId="0" borderId="0"/>
  </cellStyleXfs>
  <cellXfs count="131">
    <xf numFmtId="0" fontId="0" fillId="0" borderId="0" xfId="0"/>
    <xf numFmtId="0" fontId="2" fillId="0" borderId="0" xfId="1" applyFont="1" applyAlignment="1">
      <alignment vertical="center" wrapText="1"/>
    </xf>
    <xf numFmtId="0" fontId="5" fillId="0" borderId="9" xfId="1" applyFont="1" applyBorder="1" applyAlignment="1">
      <alignment horizontal="center" vertical="center" wrapText="1"/>
    </xf>
    <xf numFmtId="0" fontId="6" fillId="0" borderId="9" xfId="1" applyFont="1" applyBorder="1" applyAlignment="1">
      <alignment horizontal="left" vertical="center" wrapText="1"/>
    </xf>
    <xf numFmtId="0" fontId="5" fillId="0" borderId="0" xfId="1" applyFont="1" applyAlignment="1">
      <alignment vertical="center" wrapText="1"/>
    </xf>
    <xf numFmtId="0" fontId="9" fillId="0" borderId="0" xfId="0" applyFont="1"/>
    <xf numFmtId="0" fontId="0" fillId="0" borderId="0" xfId="0" applyFont="1" applyAlignment="1"/>
    <xf numFmtId="0" fontId="10" fillId="0" borderId="9" xfId="0" applyFont="1" applyBorder="1" applyAlignment="1">
      <alignment horizontal="center" vertical="center" wrapText="1"/>
    </xf>
    <xf numFmtId="0" fontId="8" fillId="0" borderId="9" xfId="0" applyFont="1" applyBorder="1" applyAlignment="1">
      <alignment horizontal="center" vertical="center" wrapText="1"/>
    </xf>
    <xf numFmtId="0" fontId="9" fillId="0" borderId="0" xfId="0" applyFont="1" applyAlignment="1">
      <alignment vertical="center" wrapText="1"/>
    </xf>
    <xf numFmtId="0" fontId="10" fillId="0" borderId="0" xfId="0" applyFont="1" applyAlignment="1">
      <alignment vertical="center" wrapText="1"/>
    </xf>
    <xf numFmtId="0" fontId="0" fillId="0" borderId="0" xfId="0" applyAlignment="1"/>
    <xf numFmtId="0" fontId="7" fillId="0" borderId="16" xfId="0" applyFont="1" applyBorder="1" applyAlignment="1">
      <alignment horizontal="center" vertical="center" wrapText="1"/>
    </xf>
    <xf numFmtId="0" fontId="7" fillId="0" borderId="16" xfId="1" applyFont="1" applyBorder="1" applyAlignment="1">
      <alignment horizontal="center" vertical="top" wrapText="1"/>
    </xf>
    <xf numFmtId="0" fontId="7" fillId="0" borderId="16" xfId="1" applyFont="1" applyBorder="1" applyAlignment="1">
      <alignment horizontal="center" vertical="center" wrapText="1"/>
    </xf>
    <xf numFmtId="9" fontId="7" fillId="4" borderId="16" xfId="1" applyNumberFormat="1" applyFont="1" applyFill="1" applyBorder="1" applyAlignment="1">
      <alignment horizontal="center" vertical="center"/>
    </xf>
    <xf numFmtId="9" fontId="7" fillId="5" borderId="16" xfId="1" applyNumberFormat="1" applyFont="1" applyFill="1" applyBorder="1" applyAlignment="1">
      <alignment horizontal="center" vertical="center"/>
    </xf>
    <xf numFmtId="0" fontId="7" fillId="0" borderId="16" xfId="0" applyFont="1" applyBorder="1"/>
    <xf numFmtId="0" fontId="4" fillId="3" borderId="16" xfId="0" applyFont="1" applyFill="1" applyBorder="1" applyAlignment="1">
      <alignment horizontal="center" vertical="center" wrapText="1"/>
    </xf>
    <xf numFmtId="0" fontId="7" fillId="0" borderId="16" xfId="0" applyFont="1" applyBorder="1" applyAlignment="1">
      <alignment horizontal="center" vertical="center"/>
    </xf>
    <xf numFmtId="9" fontId="7" fillId="0" borderId="16" xfId="0" applyNumberFormat="1" applyFont="1" applyBorder="1" applyAlignment="1">
      <alignment horizontal="center" vertical="center"/>
    </xf>
    <xf numFmtId="164" fontId="7" fillId="0" borderId="16" xfId="0" applyNumberFormat="1" applyFont="1" applyBorder="1" applyAlignment="1">
      <alignment horizontal="center" vertical="center"/>
    </xf>
    <xf numFmtId="165" fontId="7" fillId="0" borderId="16" xfId="0" applyNumberFormat="1" applyFont="1" applyBorder="1" applyAlignment="1">
      <alignment horizontal="center" vertical="center"/>
    </xf>
    <xf numFmtId="9" fontId="7" fillId="0" borderId="16" xfId="0" applyNumberFormat="1" applyFont="1" applyBorder="1" applyAlignment="1">
      <alignment horizontal="center" vertical="center" wrapText="1"/>
    </xf>
    <xf numFmtId="0" fontId="7" fillId="0" borderId="16" xfId="0" applyFont="1" applyBorder="1" applyAlignment="1">
      <alignment vertical="center" wrapText="1"/>
    </xf>
    <xf numFmtId="0" fontId="7" fillId="0" borderId="16" xfId="1" applyFont="1" applyBorder="1" applyAlignment="1">
      <alignment horizontal="center" vertical="center"/>
    </xf>
    <xf numFmtId="0" fontId="4" fillId="3" borderId="16" xfId="1" applyFont="1" applyFill="1" applyBorder="1" applyAlignment="1">
      <alignment horizontal="center" vertical="center" wrapText="1"/>
    </xf>
    <xf numFmtId="0" fontId="4" fillId="0" borderId="16" xfId="0" applyFont="1" applyBorder="1"/>
    <xf numFmtId="0" fontId="7" fillId="0" borderId="16" xfId="1" applyFont="1" applyBorder="1" applyAlignment="1">
      <alignment horizontal="left" vertical="center" wrapText="1"/>
    </xf>
    <xf numFmtId="0" fontId="7" fillId="0" borderId="16" xfId="0" applyFont="1" applyBorder="1" applyAlignment="1">
      <alignment horizontal="center" vertical="center" wrapText="1"/>
    </xf>
    <xf numFmtId="0" fontId="7" fillId="0" borderId="17" xfId="1" applyFont="1" applyBorder="1" applyAlignment="1">
      <alignment horizontal="center" vertical="center" wrapText="1"/>
    </xf>
    <xf numFmtId="0" fontId="7" fillId="0" borderId="16" xfId="0" applyFont="1" applyBorder="1" applyAlignment="1">
      <alignment horizontal="left" vertical="top" wrapText="1"/>
    </xf>
    <xf numFmtId="0" fontId="12" fillId="0" borderId="0" xfId="3" applyFont="1" applyAlignment="1">
      <alignment vertical="center" wrapText="1"/>
    </xf>
    <xf numFmtId="0" fontId="10" fillId="0" borderId="0" xfId="0" applyFont="1"/>
    <xf numFmtId="0" fontId="8" fillId="6" borderId="16" xfId="0" applyFont="1" applyFill="1" applyBorder="1" applyAlignment="1">
      <alignment horizontal="center" vertical="center" wrapText="1"/>
    </xf>
    <xf numFmtId="0" fontId="10" fillId="0" borderId="22" xfId="0" applyFont="1" applyBorder="1" applyAlignment="1">
      <alignment horizontal="center"/>
    </xf>
    <xf numFmtId="9" fontId="10" fillId="0" borderId="22" xfId="0" applyNumberFormat="1" applyFont="1" applyBorder="1" applyAlignment="1">
      <alignment horizontal="center"/>
    </xf>
    <xf numFmtId="9" fontId="10" fillId="0" borderId="16" xfId="2" applyNumberFormat="1" applyFont="1" applyBorder="1" applyAlignment="1">
      <alignment horizontal="center"/>
    </xf>
    <xf numFmtId="9" fontId="4" fillId="0" borderId="16" xfId="0" applyNumberFormat="1" applyFont="1" applyBorder="1" applyAlignment="1">
      <alignment horizontal="center" vertical="center"/>
    </xf>
    <xf numFmtId="9" fontId="15" fillId="0" borderId="16" xfId="0" applyNumberFormat="1" applyFont="1" applyBorder="1" applyAlignment="1">
      <alignment horizontal="center" vertical="center"/>
    </xf>
    <xf numFmtId="0" fontId="12" fillId="0" borderId="16" xfId="3" applyFont="1" applyBorder="1" applyAlignment="1">
      <alignment horizontal="center" vertical="center" wrapText="1"/>
    </xf>
    <xf numFmtId="10" fontId="10" fillId="0" borderId="22" xfId="0" applyNumberFormat="1" applyFont="1" applyBorder="1" applyAlignment="1">
      <alignment horizontal="center"/>
    </xf>
    <xf numFmtId="10" fontId="8" fillId="6" borderId="16" xfId="0" applyNumberFormat="1" applyFont="1" applyFill="1" applyBorder="1" applyAlignment="1">
      <alignment horizontal="center" vertical="center"/>
    </xf>
    <xf numFmtId="0" fontId="8" fillId="6" borderId="16" xfId="0" applyFont="1" applyFill="1" applyBorder="1" applyAlignment="1">
      <alignment horizontal="center" vertical="center"/>
    </xf>
    <xf numFmtId="10" fontId="10" fillId="0" borderId="0" xfId="0" applyNumberFormat="1" applyFont="1"/>
    <xf numFmtId="9" fontId="10" fillId="0" borderId="16" xfId="2" applyNumberFormat="1" applyFont="1" applyBorder="1" applyAlignment="1">
      <alignment horizontal="center" vertical="center"/>
    </xf>
    <xf numFmtId="9" fontId="10" fillId="0" borderId="0" xfId="2" applyFont="1"/>
    <xf numFmtId="0" fontId="8" fillId="6" borderId="16" xfId="0" applyFont="1" applyFill="1" applyBorder="1" applyAlignment="1">
      <alignment horizontal="center"/>
    </xf>
    <xf numFmtId="9" fontId="8" fillId="6" borderId="16" xfId="2" applyNumberFormat="1" applyFont="1" applyFill="1" applyBorder="1" applyAlignment="1">
      <alignment horizontal="center"/>
    </xf>
    <xf numFmtId="166" fontId="10" fillId="0" borderId="0" xfId="0" applyNumberFormat="1" applyFont="1"/>
    <xf numFmtId="10" fontId="10" fillId="0" borderId="0" xfId="2" applyNumberFormat="1" applyFont="1"/>
    <xf numFmtId="0" fontId="13" fillId="7" borderId="16" xfId="3" applyFont="1" applyFill="1" applyBorder="1" applyAlignment="1" applyProtection="1">
      <alignment horizontal="center" vertical="center" wrapText="1"/>
    </xf>
    <xf numFmtId="0" fontId="16" fillId="8" borderId="16" xfId="0" applyFont="1" applyFill="1" applyBorder="1" applyAlignment="1" applyProtection="1">
      <alignment horizontal="center" vertical="center" wrapText="1"/>
    </xf>
    <xf numFmtId="0" fontId="16" fillId="0" borderId="16" xfId="0" applyFont="1" applyFill="1" applyBorder="1" applyAlignment="1" applyProtection="1">
      <alignment horizontal="center" vertical="center" wrapText="1"/>
    </xf>
    <xf numFmtId="0" fontId="13" fillId="0" borderId="16" xfId="3" applyFont="1" applyBorder="1" applyAlignment="1">
      <alignment horizontal="center" vertical="center" wrapText="1"/>
    </xf>
    <xf numFmtId="167" fontId="17" fillId="0" borderId="16" xfId="3" applyNumberFormat="1" applyFont="1" applyFill="1" applyBorder="1" applyAlignment="1">
      <alignment horizontal="justify" vertical="center" wrapText="1"/>
    </xf>
    <xf numFmtId="9" fontId="17" fillId="5" borderId="16" xfId="0" applyNumberFormat="1" applyFont="1" applyFill="1" applyBorder="1" applyAlignment="1">
      <alignment horizontal="center" vertical="center" wrapText="1"/>
    </xf>
    <xf numFmtId="9" fontId="17" fillId="0" borderId="16" xfId="3" applyNumberFormat="1" applyFont="1" applyFill="1" applyBorder="1" applyAlignment="1" applyProtection="1">
      <alignment horizontal="center" vertical="center" wrapText="1"/>
      <protection locked="0"/>
    </xf>
    <xf numFmtId="9" fontId="17" fillId="0" borderId="16" xfId="3" applyNumberFormat="1" applyFont="1" applyFill="1" applyBorder="1" applyAlignment="1">
      <alignment horizontal="center" vertical="center" wrapText="1"/>
    </xf>
    <xf numFmtId="0" fontId="17" fillId="0" borderId="16" xfId="3" applyFont="1" applyFill="1" applyBorder="1" applyAlignment="1">
      <alignment vertical="center" wrapText="1"/>
    </xf>
    <xf numFmtId="9" fontId="17" fillId="0" borderId="16" xfId="0" applyNumberFormat="1" applyFont="1" applyFill="1" applyBorder="1" applyAlignment="1">
      <alignment horizontal="center" vertical="center" wrapText="1"/>
    </xf>
    <xf numFmtId="0" fontId="16" fillId="8" borderId="16" xfId="0" applyFont="1" applyFill="1" applyBorder="1" applyAlignment="1" applyProtection="1">
      <alignment horizontal="center" vertical="center" wrapText="1"/>
    </xf>
    <xf numFmtId="0" fontId="16" fillId="0" borderId="16" xfId="0" applyFont="1" applyFill="1" applyBorder="1" applyAlignment="1" applyProtection="1">
      <alignment horizontal="center" vertical="center" wrapText="1"/>
    </xf>
    <xf numFmtId="0" fontId="8" fillId="0" borderId="3" xfId="0" applyFont="1" applyBorder="1" applyAlignment="1">
      <alignment horizontal="center" vertical="center" wrapText="1"/>
    </xf>
    <xf numFmtId="0" fontId="11" fillId="0" borderId="4" xfId="0" applyFont="1" applyBorder="1"/>
    <xf numFmtId="0" fontId="10" fillId="0" borderId="3" xfId="0" applyFont="1" applyBorder="1" applyAlignment="1">
      <alignment horizontal="center" vertical="center" wrapText="1"/>
    </xf>
    <xf numFmtId="0" fontId="11" fillId="0" borderId="13" xfId="0" applyFont="1" applyBorder="1"/>
    <xf numFmtId="0" fontId="5" fillId="0" borderId="3" xfId="1" applyFont="1" applyBorder="1" applyAlignment="1">
      <alignment horizontal="center" vertical="center" wrapText="1"/>
    </xf>
    <xf numFmtId="0" fontId="3" fillId="0" borderId="4" xfId="1" applyFont="1" applyBorder="1"/>
    <xf numFmtId="0" fontId="7" fillId="0" borderId="16" xfId="0" applyFont="1" applyBorder="1" applyAlignment="1">
      <alignment horizontal="center" vertical="center" wrapText="1"/>
    </xf>
    <xf numFmtId="0" fontId="8" fillId="2" borderId="3" xfId="0" applyFont="1" applyFill="1" applyBorder="1" applyAlignment="1">
      <alignment horizontal="center" vertical="center" wrapText="1"/>
    </xf>
    <xf numFmtId="0" fontId="7" fillId="0" borderId="16" xfId="1" applyFont="1" applyBorder="1" applyAlignment="1">
      <alignment horizontal="center" vertical="center" wrapText="1"/>
    </xf>
    <xf numFmtId="9" fontId="7" fillId="0" borderId="16" xfId="0" applyNumberFormat="1" applyFont="1" applyBorder="1" applyAlignment="1">
      <alignment horizontal="center" vertical="center"/>
    </xf>
    <xf numFmtId="0" fontId="10" fillId="0" borderId="3" xfId="0" applyFont="1" applyBorder="1" applyAlignment="1">
      <alignment vertical="center" wrapText="1"/>
    </xf>
    <xf numFmtId="0" fontId="9" fillId="0" borderId="1" xfId="0" applyFont="1" applyBorder="1" applyAlignment="1">
      <alignment horizontal="center" vertical="center" wrapText="1"/>
    </xf>
    <xf numFmtId="0" fontId="11" fillId="0" borderId="2" xfId="0" applyFont="1" applyBorder="1"/>
    <xf numFmtId="0" fontId="11" fillId="0" borderId="5" xfId="0" applyFont="1" applyBorder="1"/>
    <xf numFmtId="0" fontId="11" fillId="0" borderId="6" xfId="0" applyFont="1" applyBorder="1"/>
    <xf numFmtId="0" fontId="11" fillId="0" borderId="7" xfId="0" applyFont="1" applyBorder="1"/>
    <xf numFmtId="0" fontId="11" fillId="0" borderId="8" xfId="0" applyFont="1" applyBorder="1"/>
    <xf numFmtId="0" fontId="6" fillId="2" borderId="10" xfId="1" applyFont="1" applyFill="1" applyBorder="1" applyAlignment="1">
      <alignment horizontal="center" vertical="center" wrapText="1"/>
    </xf>
    <xf numFmtId="0" fontId="3" fillId="0" borderId="11" xfId="1" applyFont="1" applyBorder="1"/>
    <xf numFmtId="0" fontId="3" fillId="0" borderId="12" xfId="1" applyFont="1" applyBorder="1"/>
    <xf numFmtId="0" fontId="2" fillId="0" borderId="1" xfId="1" applyFont="1" applyBorder="1" applyAlignment="1">
      <alignment horizontal="center" vertical="center" wrapText="1"/>
    </xf>
    <xf numFmtId="0" fontId="3" fillId="0" borderId="2" xfId="1" applyFont="1" applyBorder="1"/>
    <xf numFmtId="0" fontId="3" fillId="0" borderId="5" xfId="1" applyFont="1" applyBorder="1"/>
    <xf numFmtId="0" fontId="3" fillId="0" borderId="6" xfId="1" applyFont="1" applyBorder="1"/>
    <xf numFmtId="0" fontId="3" fillId="0" borderId="7" xfId="1" applyFont="1" applyBorder="1"/>
    <xf numFmtId="0" fontId="3" fillId="0" borderId="8" xfId="1" applyFont="1" applyBorder="1"/>
    <xf numFmtId="0" fontId="4" fillId="0" borderId="1" xfId="1" applyFont="1" applyBorder="1" applyAlignment="1">
      <alignment horizontal="center" vertical="center" wrapText="1"/>
    </xf>
    <xf numFmtId="0" fontId="5" fillId="0" borderId="3" xfId="1" applyFont="1" applyBorder="1" applyAlignment="1">
      <alignment horizontal="left" vertical="center" wrapText="1"/>
    </xf>
    <xf numFmtId="0" fontId="6" fillId="0" borderId="3" xfId="1" applyFont="1" applyBorder="1" applyAlignment="1">
      <alignment horizontal="left" vertical="center" wrapText="1"/>
    </xf>
    <xf numFmtId="0" fontId="8" fillId="0" borderId="1" xfId="0" applyFont="1" applyBorder="1" applyAlignment="1">
      <alignment horizontal="center" vertical="center" wrapText="1"/>
    </xf>
    <xf numFmtId="0" fontId="11" fillId="0" borderId="14" xfId="0" applyFont="1" applyBorder="1"/>
    <xf numFmtId="0" fontId="0" fillId="0" borderId="0" xfId="0" applyFont="1" applyAlignment="1"/>
    <xf numFmtId="0" fontId="11" fillId="0" borderId="15" xfId="0" applyFont="1" applyBorder="1"/>
    <xf numFmtId="0" fontId="13" fillId="7" borderId="16" xfId="3" applyFont="1" applyFill="1" applyBorder="1" applyAlignment="1" applyProtection="1">
      <alignment horizontal="center" vertical="center" wrapText="1"/>
    </xf>
    <xf numFmtId="0" fontId="16" fillId="8" borderId="16" xfId="0" applyFont="1" applyFill="1" applyBorder="1" applyAlignment="1" applyProtection="1">
      <alignment horizontal="center" vertical="center" wrapText="1"/>
    </xf>
    <xf numFmtId="0" fontId="16" fillId="0" borderId="16" xfId="0" applyFont="1" applyFill="1" applyBorder="1" applyAlignment="1" applyProtection="1">
      <alignment horizontal="center" vertical="center" wrapText="1"/>
    </xf>
    <xf numFmtId="0" fontId="13" fillId="0" borderId="16" xfId="3" applyFont="1" applyBorder="1" applyAlignment="1">
      <alignment horizontal="center" vertical="center" wrapText="1"/>
    </xf>
    <xf numFmtId="0" fontId="4" fillId="0" borderId="16" xfId="0" applyFont="1" applyBorder="1" applyAlignment="1">
      <alignment horizontal="center" vertical="center"/>
    </xf>
    <xf numFmtId="0" fontId="15" fillId="0" borderId="16" xfId="0" applyFont="1" applyBorder="1" applyAlignment="1">
      <alignment horizontal="center" vertical="center"/>
    </xf>
    <xf numFmtId="0" fontId="12" fillId="0" borderId="18" xfId="3" applyFont="1" applyBorder="1" applyAlignment="1">
      <alignment horizontal="center" vertical="justify" wrapText="1"/>
    </xf>
    <xf numFmtId="0" fontId="12" fillId="0" borderId="19" xfId="3" applyFont="1" applyBorder="1" applyAlignment="1">
      <alignment horizontal="center" vertical="justify" wrapText="1"/>
    </xf>
    <xf numFmtId="0" fontId="12" fillId="0" borderId="16" xfId="3" applyFont="1" applyBorder="1" applyAlignment="1">
      <alignment horizontal="center" vertical="center" wrapText="1"/>
    </xf>
    <xf numFmtId="0" fontId="12" fillId="0" borderId="20" xfId="3" applyFont="1" applyBorder="1" applyAlignment="1">
      <alignment horizontal="center" vertical="center" wrapText="1"/>
    </xf>
    <xf numFmtId="0" fontId="12" fillId="0" borderId="16" xfId="3" applyFont="1" applyBorder="1" applyAlignment="1">
      <alignment horizontal="center" vertical="justify" wrapText="1"/>
    </xf>
    <xf numFmtId="0" fontId="12" fillId="0" borderId="0" xfId="3" applyFont="1" applyBorder="1" applyAlignment="1">
      <alignment horizontal="center" vertical="justify" wrapText="1"/>
    </xf>
    <xf numFmtId="0" fontId="14" fillId="0" borderId="20" xfId="3" applyFont="1" applyBorder="1" applyAlignment="1">
      <alignment horizontal="center" vertical="justify" wrapText="1"/>
    </xf>
    <xf numFmtId="0" fontId="14" fillId="0" borderId="18" xfId="3" applyFont="1" applyBorder="1" applyAlignment="1">
      <alignment horizontal="center" vertical="justify" wrapText="1"/>
    </xf>
    <xf numFmtId="0" fontId="14" fillId="0" borderId="21" xfId="3" applyFont="1" applyBorder="1" applyAlignment="1">
      <alignment horizontal="center" vertical="justify" wrapText="1"/>
    </xf>
    <xf numFmtId="0" fontId="8" fillId="6" borderId="17" xfId="0" applyFont="1" applyFill="1" applyBorder="1" applyAlignment="1">
      <alignment horizontal="center" vertical="center" wrapText="1"/>
    </xf>
    <xf numFmtId="0" fontId="8" fillId="6" borderId="22" xfId="0" applyFont="1" applyFill="1" applyBorder="1" applyAlignment="1">
      <alignment horizontal="center" vertical="center" wrapText="1"/>
    </xf>
    <xf numFmtId="0" fontId="8" fillId="6" borderId="20" xfId="0" applyFont="1" applyFill="1" applyBorder="1" applyAlignment="1">
      <alignment horizontal="center" vertical="center" wrapText="1"/>
    </xf>
    <xf numFmtId="0" fontId="8" fillId="6" borderId="18" xfId="0" applyFont="1" applyFill="1" applyBorder="1" applyAlignment="1">
      <alignment horizontal="center" vertical="center" wrapText="1"/>
    </xf>
    <xf numFmtId="0" fontId="8" fillId="6" borderId="21" xfId="0" applyFont="1" applyFill="1" applyBorder="1" applyAlignment="1">
      <alignment horizontal="center" vertical="center" wrapText="1"/>
    </xf>
    <xf numFmtId="0" fontId="13" fillId="0" borderId="20" xfId="3" applyFont="1" applyBorder="1" applyAlignment="1">
      <alignment horizontal="center" vertical="center" wrapText="1"/>
    </xf>
    <xf numFmtId="0" fontId="13" fillId="0" borderId="18" xfId="3" applyFont="1" applyBorder="1" applyAlignment="1">
      <alignment horizontal="center" vertical="center" wrapText="1"/>
    </xf>
    <xf numFmtId="0" fontId="13" fillId="0" borderId="21" xfId="3" applyFont="1" applyBorder="1" applyAlignment="1">
      <alignment horizontal="center" vertical="center" wrapText="1"/>
    </xf>
    <xf numFmtId="0" fontId="8" fillId="6" borderId="20" xfId="0" applyFont="1" applyFill="1" applyBorder="1" applyAlignment="1">
      <alignment horizontal="center" wrapText="1"/>
    </xf>
    <xf numFmtId="0" fontId="8" fillId="6" borderId="21" xfId="0" applyFont="1" applyFill="1" applyBorder="1" applyAlignment="1">
      <alignment horizontal="center" wrapText="1"/>
    </xf>
    <xf numFmtId="0" fontId="10" fillId="0" borderId="20" xfId="0" applyFont="1" applyBorder="1" applyAlignment="1">
      <alignment horizontal="left" vertical="center" wrapText="1"/>
    </xf>
    <xf numFmtId="0" fontId="10" fillId="0" borderId="18" xfId="0" applyFont="1" applyBorder="1" applyAlignment="1">
      <alignment horizontal="left" vertical="center"/>
    </xf>
    <xf numFmtId="0" fontId="10" fillId="0" borderId="21" xfId="0" applyFont="1" applyBorder="1" applyAlignment="1">
      <alignment horizontal="left" vertical="center"/>
    </xf>
    <xf numFmtId="10" fontId="15" fillId="6" borderId="20" xfId="2" applyNumberFormat="1" applyFont="1" applyFill="1" applyBorder="1" applyAlignment="1">
      <alignment horizontal="center"/>
    </xf>
    <xf numFmtId="10" fontId="15" fillId="6" borderId="18" xfId="2" applyNumberFormat="1" applyFont="1" applyFill="1" applyBorder="1" applyAlignment="1">
      <alignment horizontal="center"/>
    </xf>
    <xf numFmtId="10" fontId="15" fillId="6" borderId="21" xfId="2" applyNumberFormat="1" applyFont="1" applyFill="1" applyBorder="1" applyAlignment="1">
      <alignment horizontal="center"/>
    </xf>
    <xf numFmtId="0" fontId="8" fillId="6" borderId="20" xfId="0" applyFont="1" applyFill="1" applyBorder="1" applyAlignment="1">
      <alignment horizontal="center"/>
    </xf>
    <xf numFmtId="0" fontId="8" fillId="6" borderId="21" xfId="0" applyFont="1" applyFill="1" applyBorder="1" applyAlignment="1">
      <alignment horizontal="center"/>
    </xf>
    <xf numFmtId="0" fontId="10" fillId="0" borderId="18" xfId="0" applyFont="1" applyBorder="1" applyAlignment="1">
      <alignment horizontal="left" vertical="center" wrapText="1"/>
    </xf>
    <xf numFmtId="0" fontId="10" fillId="0" borderId="21" xfId="0" applyFont="1" applyBorder="1" applyAlignment="1">
      <alignment horizontal="left" vertical="center" wrapText="1"/>
    </xf>
  </cellXfs>
  <cellStyles count="4">
    <cellStyle name="Normal" xfId="0" builtinId="0"/>
    <cellStyle name="Normal 2" xfId="1"/>
    <cellStyle name="Normal 4 2" xfId="3"/>
    <cellStyle name="Porcentaje" xfId="2"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O"/>
              <a:t>Ejecución de Actividades Programadas </a:t>
            </a:r>
          </a:p>
        </c:rich>
      </c:tx>
      <c:layout/>
      <c:overlay val="0"/>
    </c:title>
    <c:autoTitleDeleted val="0"/>
    <c:plotArea>
      <c:layout/>
      <c:barChart>
        <c:barDir val="col"/>
        <c:grouping val="clustered"/>
        <c:varyColors val="0"/>
        <c:ser>
          <c:idx val="0"/>
          <c:order val="0"/>
          <c:tx>
            <c:strRef>
              <c:f>[1]GRAFICA!$B$6</c:f>
              <c:strCache>
                <c:ptCount val="1"/>
                <c:pt idx="0">
                  <c:v>Ejecución Real</c:v>
                </c:pt>
              </c:strCache>
            </c:strRef>
          </c:tx>
          <c:invertIfNegative val="0"/>
          <c:cat>
            <c:strRef>
              <c:f>[1]GRAFICA!$A$7</c:f>
              <c:strCache>
                <c:ptCount val="1"/>
                <c:pt idx="0">
                  <c:v>Actividad 12</c:v>
                </c:pt>
              </c:strCache>
            </c:strRef>
          </c:cat>
          <c:val>
            <c:numRef>
              <c:f>[1]GRAFICA!$B$7</c:f>
              <c:numCache>
                <c:formatCode>General</c:formatCode>
                <c:ptCount val="1"/>
                <c:pt idx="0">
                  <c:v>0.25</c:v>
                </c:pt>
              </c:numCache>
            </c:numRef>
          </c:val>
          <c:extLst>
            <c:ext xmlns:c16="http://schemas.microsoft.com/office/drawing/2014/chart" uri="{C3380CC4-5D6E-409C-BE32-E72D297353CC}">
              <c16:uniqueId val="{00000000-CAEC-4DE8-A8C6-ADADF378CE5F}"/>
            </c:ext>
          </c:extLst>
        </c:ser>
        <c:ser>
          <c:idx val="1"/>
          <c:order val="1"/>
          <c:tx>
            <c:strRef>
              <c:f>[1]GRAFICA!$C$6</c:f>
              <c:strCache>
                <c:ptCount val="1"/>
                <c:pt idx="0">
                  <c:v>Ejecución Programada</c:v>
                </c:pt>
              </c:strCache>
            </c:strRef>
          </c:tx>
          <c:invertIfNegative val="0"/>
          <c:cat>
            <c:strRef>
              <c:f>[1]GRAFICA!$A$7</c:f>
              <c:strCache>
                <c:ptCount val="1"/>
                <c:pt idx="0">
                  <c:v>Actividad 12</c:v>
                </c:pt>
              </c:strCache>
            </c:strRef>
          </c:cat>
          <c:val>
            <c:numRef>
              <c:f>[1]GRAFICA!$C$7</c:f>
              <c:numCache>
                <c:formatCode>General</c:formatCode>
                <c:ptCount val="1"/>
                <c:pt idx="0">
                  <c:v>1</c:v>
                </c:pt>
              </c:numCache>
            </c:numRef>
          </c:val>
          <c:extLst>
            <c:ext xmlns:c16="http://schemas.microsoft.com/office/drawing/2014/chart" uri="{C3380CC4-5D6E-409C-BE32-E72D297353CC}">
              <c16:uniqueId val="{00000001-CAEC-4DE8-A8C6-ADADF378CE5F}"/>
            </c:ext>
          </c:extLst>
        </c:ser>
        <c:dLbls>
          <c:showLegendKey val="0"/>
          <c:showVal val="0"/>
          <c:showCatName val="0"/>
          <c:showSerName val="0"/>
          <c:showPercent val="0"/>
          <c:showBubbleSize val="0"/>
        </c:dLbls>
        <c:gapWidth val="150"/>
        <c:axId val="459729480"/>
        <c:axId val="459723600"/>
      </c:barChart>
      <c:catAx>
        <c:axId val="459729480"/>
        <c:scaling>
          <c:orientation val="minMax"/>
        </c:scaling>
        <c:delete val="0"/>
        <c:axPos val="b"/>
        <c:numFmt formatCode="General" sourceLinked="0"/>
        <c:majorTickMark val="none"/>
        <c:minorTickMark val="none"/>
        <c:tickLblPos val="nextTo"/>
        <c:crossAx val="459723600"/>
        <c:crosses val="autoZero"/>
        <c:auto val="1"/>
        <c:lblAlgn val="ctr"/>
        <c:lblOffset val="100"/>
        <c:noMultiLvlLbl val="0"/>
      </c:catAx>
      <c:valAx>
        <c:axId val="459723600"/>
        <c:scaling>
          <c:orientation val="minMax"/>
          <c:max val="1"/>
        </c:scaling>
        <c:delete val="0"/>
        <c:axPos val="l"/>
        <c:majorGridlines/>
        <c:numFmt formatCode="General" sourceLinked="1"/>
        <c:majorTickMark val="none"/>
        <c:minorTickMark val="none"/>
        <c:tickLblPos val="nextTo"/>
        <c:crossAx val="459729480"/>
        <c:crosses val="autoZero"/>
        <c:crossBetween val="between"/>
      </c:valAx>
    </c:plotArea>
    <c:legend>
      <c:legendPos val="r"/>
      <c:layout/>
      <c:overlay val="0"/>
    </c:legend>
    <c:plotVisOnly val="1"/>
    <c:dispBlanksAs val="zero"/>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8</xdr:col>
      <xdr:colOff>374650</xdr:colOff>
      <xdr:row>0</xdr:row>
      <xdr:rowOff>168275</xdr:rowOff>
    </xdr:from>
    <xdr:ext cx="1066800" cy="762000"/>
    <xdr:pic>
      <xdr:nvPicPr>
        <xdr:cNvPr id="4" name="image1.png"/>
        <xdr:cNvPicPr preferRelativeResize="0"/>
      </xdr:nvPicPr>
      <xdr:blipFill>
        <a:blip xmlns:r="http://schemas.openxmlformats.org/officeDocument/2006/relationships" r:embed="rId1" cstate="print"/>
        <a:stretch>
          <a:fillRect/>
        </a:stretch>
      </xdr:blipFill>
      <xdr:spPr>
        <a:xfrm>
          <a:off x="13249275" y="168275"/>
          <a:ext cx="1066800" cy="762000"/>
        </a:xfrm>
        <a:prstGeom prst="rect">
          <a:avLst/>
        </a:prstGeom>
        <a:noFill/>
      </xdr:spPr>
    </xdr:pic>
    <xdr:clientData fLocksWithSheet="0"/>
  </xdr:oneCellAnchor>
  <xdr:oneCellAnchor>
    <xdr:from>
      <xdr:col>0</xdr:col>
      <xdr:colOff>825500</xdr:colOff>
      <xdr:row>0</xdr:row>
      <xdr:rowOff>142875</xdr:rowOff>
    </xdr:from>
    <xdr:ext cx="1066800" cy="762000"/>
    <xdr:pic>
      <xdr:nvPicPr>
        <xdr:cNvPr id="3" name="image1.png"/>
        <xdr:cNvPicPr preferRelativeResize="0"/>
      </xdr:nvPicPr>
      <xdr:blipFill>
        <a:blip xmlns:r="http://schemas.openxmlformats.org/officeDocument/2006/relationships" r:embed="rId1" cstate="print"/>
        <a:stretch>
          <a:fillRect/>
        </a:stretch>
      </xdr:blipFill>
      <xdr:spPr>
        <a:xfrm>
          <a:off x="825500" y="142875"/>
          <a:ext cx="1066800" cy="7620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15</xdr:row>
      <xdr:rowOff>38100</xdr:rowOff>
    </xdr:from>
    <xdr:to>
      <xdr:col>5</xdr:col>
      <xdr:colOff>1647825</xdr:colOff>
      <xdr:row>39</xdr:row>
      <xdr:rowOff>100014</xdr:rowOff>
    </xdr:to>
    <xdr:graphicFrame macro="">
      <xdr:nvGraphicFramePr>
        <xdr:cNvPr id="2" name="4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20unidad/PLANEACION%202023/PLAN%20DE%20DESARROLLO%202023/SEGUIMIENTO%20POA%20I%20TRIMESTRE/Linea%201/7.%20URGENCIAS/POA%20Y%20PA%20Linea%201%20-%20Urgenci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OA%20-%20PLAN%20DE%20ACCION%20CAA%20DEL%20SU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ea No. 1"/>
      <sheetName val="GRAFICA"/>
      <sheetName val="RESUMEN"/>
    </sheetNames>
    <sheetDataSet>
      <sheetData sheetId="0">
        <row r="13">
          <cell r="AH13" t="str">
            <v>El total de reingresos por la misma causa en menos de 72 horas en el servicio de urgencia para enero de 2023 fue de 3 de 1828 atenciones prestadas, con una proporción de 0,16, para febrero de 2022 fue de 5 de 2023 atenciones prestadas, con una proporción de 0,24%, y para marzo de 2022 fue de 3 de 2296 atenciones prestadas, con una proporción de 0,13%, y con una proporción acumulada para el año de 0.17%, quedando dentro del estándar planteado por el ministerio, adicionalmente se observa que solo 3 de los 11 reingresos del primer trimestre de 2023 son prevenibles. Este resultado es positivo, y determina una adecuada atención prestada al diagnóstico y al planteamiento terapéutico del paciente.
Se viene realizando la socialización con los médicos y los hallazgos de auditorías de forma general e individual, con el fin de generar conciencia frente a estos y permitir el mejoramiento del quehacer de cada médico, para evitar reincidencias o estandarizar conductas terapéuticas que no se ajustan a medicina basada en la evidencia.</v>
          </cell>
        </row>
      </sheetData>
      <sheetData sheetId="1">
        <row r="6">
          <cell r="B6" t="str">
            <v>Ejecución Real</v>
          </cell>
          <cell r="C6" t="str">
            <v>Ejecución Programada</v>
          </cell>
        </row>
        <row r="7">
          <cell r="A7" t="str">
            <v>Actividad 12</v>
          </cell>
          <cell r="B7">
            <v>0.25</v>
          </cell>
          <cell r="C7">
            <v>1</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A DEL SUR"/>
      <sheetName val="GRAFICA"/>
      <sheetName val="RESUMEN"/>
    </sheetNames>
    <sheetDataSet>
      <sheetData sheetId="0"/>
      <sheetData sheetId="1">
        <row r="7">
          <cell r="C7">
            <v>1</v>
          </cell>
        </row>
        <row r="8">
          <cell r="C8">
            <v>1</v>
          </cell>
        </row>
        <row r="9">
          <cell r="C9">
            <v>1</v>
          </cell>
        </row>
        <row r="10">
          <cell r="C10">
            <v>1</v>
          </cell>
        </row>
        <row r="11">
          <cell r="C11">
            <v>1</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6"/>
  <sheetViews>
    <sheetView tabSelected="1" zoomScale="70" zoomScaleNormal="70" zoomScaleSheetLayoutView="70" workbookViewId="0">
      <selection activeCell="AL13" sqref="AL13"/>
    </sheetView>
  </sheetViews>
  <sheetFormatPr baseColWidth="10" defaultRowHeight="15" x14ac:dyDescent="0.25"/>
  <cols>
    <col min="1" max="1" width="20.7109375" customWidth="1"/>
    <col min="2" max="2" width="25" customWidth="1"/>
    <col min="3" max="3" width="31.42578125" customWidth="1"/>
    <col min="4" max="4" width="38.140625" customWidth="1"/>
    <col min="5" max="5" width="37.5703125" customWidth="1"/>
    <col min="6" max="6" width="17.28515625" customWidth="1"/>
    <col min="7" max="7" width="2.42578125" customWidth="1"/>
    <col min="8" max="8" width="23.140625" customWidth="1"/>
    <col min="9" max="9" width="34.28515625" customWidth="1"/>
    <col min="10" max="10" width="32.85546875" customWidth="1"/>
    <col min="11" max="11" width="40.140625" customWidth="1"/>
    <col min="13" max="13" width="14.28515625" customWidth="1"/>
    <col min="14" max="14" width="19.85546875" customWidth="1"/>
    <col min="15" max="15" width="19.28515625" customWidth="1"/>
    <col min="16" max="16" width="24.7109375" customWidth="1"/>
    <col min="17" max="17" width="5.28515625" customWidth="1"/>
    <col min="18" max="18" width="22.42578125" customWidth="1"/>
  </cols>
  <sheetData>
    <row r="1" spans="1:38" x14ac:dyDescent="0.25">
      <c r="A1" s="83"/>
      <c r="B1" s="84"/>
      <c r="C1" s="89" t="s">
        <v>0</v>
      </c>
      <c r="D1" s="84"/>
      <c r="E1" s="90" t="s">
        <v>1</v>
      </c>
      <c r="F1" s="68"/>
      <c r="H1" s="74"/>
      <c r="I1" s="75"/>
      <c r="J1" s="92" t="s">
        <v>0</v>
      </c>
      <c r="K1" s="93"/>
      <c r="L1" s="93"/>
      <c r="M1" s="75"/>
      <c r="N1" s="73" t="s">
        <v>32</v>
      </c>
      <c r="O1" s="66"/>
      <c r="P1" s="64"/>
    </row>
    <row r="2" spans="1:38" x14ac:dyDescent="0.25">
      <c r="A2" s="85"/>
      <c r="B2" s="86"/>
      <c r="C2" s="85"/>
      <c r="D2" s="86"/>
      <c r="E2" s="90" t="s">
        <v>2</v>
      </c>
      <c r="F2" s="68"/>
      <c r="H2" s="76"/>
      <c r="I2" s="77"/>
      <c r="J2" s="76"/>
      <c r="K2" s="94"/>
      <c r="L2" s="94"/>
      <c r="M2" s="77"/>
      <c r="N2" s="73" t="s">
        <v>2</v>
      </c>
      <c r="O2" s="66"/>
      <c r="P2" s="64"/>
    </row>
    <row r="3" spans="1:38" ht="15" customHeight="1" x14ac:dyDescent="0.25">
      <c r="A3" s="85"/>
      <c r="B3" s="86"/>
      <c r="C3" s="85"/>
      <c r="D3" s="86"/>
      <c r="E3" s="90" t="s">
        <v>3</v>
      </c>
      <c r="F3" s="68"/>
      <c r="H3" s="76"/>
      <c r="I3" s="77"/>
      <c r="J3" s="76"/>
      <c r="K3" s="94"/>
      <c r="L3" s="94"/>
      <c r="M3" s="77"/>
      <c r="N3" s="73" t="s">
        <v>3</v>
      </c>
      <c r="O3" s="66"/>
      <c r="P3" s="64"/>
    </row>
    <row r="4" spans="1:38" x14ac:dyDescent="0.25">
      <c r="A4" s="85"/>
      <c r="B4" s="86"/>
      <c r="C4" s="85"/>
      <c r="D4" s="86"/>
      <c r="E4" s="90" t="s">
        <v>4</v>
      </c>
      <c r="F4" s="68"/>
      <c r="H4" s="76"/>
      <c r="I4" s="77"/>
      <c r="J4" s="76"/>
      <c r="K4" s="94"/>
      <c r="L4" s="94"/>
      <c r="M4" s="77"/>
      <c r="N4" s="73" t="s">
        <v>4</v>
      </c>
      <c r="O4" s="66"/>
      <c r="P4" s="64"/>
    </row>
    <row r="5" spans="1:38" ht="15" customHeight="1" x14ac:dyDescent="0.25">
      <c r="A5" s="87"/>
      <c r="B5" s="88"/>
      <c r="C5" s="87"/>
      <c r="D5" s="88"/>
      <c r="E5" s="90" t="s">
        <v>5</v>
      </c>
      <c r="F5" s="68"/>
      <c r="H5" s="78"/>
      <c r="I5" s="79"/>
      <c r="J5" s="78"/>
      <c r="K5" s="95"/>
      <c r="L5" s="95"/>
      <c r="M5" s="79"/>
      <c r="N5" s="73" t="s">
        <v>33</v>
      </c>
      <c r="O5" s="66"/>
      <c r="P5" s="64"/>
    </row>
    <row r="6" spans="1:38" ht="15" customHeight="1" x14ac:dyDescent="0.25">
      <c r="A6" s="1"/>
      <c r="B6" s="1"/>
      <c r="C6" s="1"/>
      <c r="D6" s="1"/>
      <c r="E6" s="1"/>
      <c r="F6" s="1"/>
      <c r="H6" s="9"/>
      <c r="I6" s="9"/>
      <c r="J6" s="9"/>
      <c r="K6" s="9"/>
      <c r="L6" s="9"/>
      <c r="M6" s="9"/>
      <c r="N6" s="9"/>
      <c r="O6" s="5"/>
      <c r="P6" s="5"/>
    </row>
    <row r="7" spans="1:38" x14ac:dyDescent="0.25">
      <c r="A7" s="91" t="s">
        <v>6</v>
      </c>
      <c r="B7" s="68"/>
      <c r="C7" s="2" t="s">
        <v>7</v>
      </c>
      <c r="D7" s="3" t="s">
        <v>8</v>
      </c>
      <c r="E7" s="67" t="s">
        <v>9</v>
      </c>
      <c r="F7" s="68"/>
      <c r="H7" s="63" t="s">
        <v>6</v>
      </c>
      <c r="I7" s="64"/>
      <c r="J7" s="7" t="s">
        <v>34</v>
      </c>
      <c r="K7" s="8" t="s">
        <v>8</v>
      </c>
      <c r="L7" s="65" t="s">
        <v>9</v>
      </c>
      <c r="M7" s="66"/>
      <c r="N7" s="66"/>
      <c r="O7" s="66"/>
      <c r="P7" s="64"/>
    </row>
    <row r="8" spans="1:38" ht="15.75" thickBot="1" x14ac:dyDescent="0.3">
      <c r="A8" s="4"/>
      <c r="B8" s="4"/>
      <c r="C8" s="4"/>
      <c r="D8" s="4"/>
      <c r="E8" s="4"/>
      <c r="F8" s="4"/>
      <c r="H8" s="10"/>
      <c r="I8" s="10"/>
      <c r="J8" s="10"/>
      <c r="K8" s="10"/>
      <c r="L8" s="10"/>
      <c r="M8" s="10"/>
      <c r="N8" s="10"/>
      <c r="O8" s="5"/>
      <c r="P8" s="5"/>
    </row>
    <row r="9" spans="1:38" ht="15.75" customHeight="1" thickBot="1" x14ac:dyDescent="0.3">
      <c r="A9" s="80" t="s">
        <v>10</v>
      </c>
      <c r="B9" s="81"/>
      <c r="C9" s="81"/>
      <c r="D9" s="81"/>
      <c r="E9" s="81"/>
      <c r="F9" s="82"/>
      <c r="H9" s="70" t="s">
        <v>106</v>
      </c>
      <c r="I9" s="66"/>
      <c r="J9" s="66"/>
      <c r="K9" s="66"/>
      <c r="L9" s="66"/>
      <c r="M9" s="66"/>
      <c r="N9" s="66"/>
      <c r="O9" s="66"/>
      <c r="P9" s="64"/>
    </row>
    <row r="10" spans="1:38" ht="15.75" x14ac:dyDescent="0.25">
      <c r="A10" s="4"/>
      <c r="B10" s="4"/>
      <c r="C10" s="4"/>
      <c r="D10" s="4"/>
      <c r="E10" s="4"/>
      <c r="F10" s="4"/>
      <c r="R10" s="96" t="s">
        <v>94</v>
      </c>
      <c r="S10" s="96"/>
      <c r="T10" s="97" t="s">
        <v>107</v>
      </c>
      <c r="U10" s="97"/>
      <c r="V10" s="97"/>
      <c r="W10" s="97" t="s">
        <v>108</v>
      </c>
      <c r="X10" s="97"/>
      <c r="Y10" s="97"/>
      <c r="Z10" s="97" t="s">
        <v>95</v>
      </c>
      <c r="AA10" s="97"/>
      <c r="AB10" s="97"/>
      <c r="AC10" s="97" t="s">
        <v>96</v>
      </c>
      <c r="AD10" s="97"/>
      <c r="AE10" s="97"/>
      <c r="AF10" s="98" t="s">
        <v>97</v>
      </c>
      <c r="AG10" s="98"/>
      <c r="AH10" s="98"/>
      <c r="AI10" s="62"/>
      <c r="AJ10" s="62"/>
      <c r="AK10" s="99"/>
      <c r="AL10" s="99"/>
    </row>
    <row r="11" spans="1:38" ht="102.75" customHeight="1" x14ac:dyDescent="0.25">
      <c r="A11" s="26" t="s">
        <v>43</v>
      </c>
      <c r="B11" s="26" t="s">
        <v>11</v>
      </c>
      <c r="C11" s="26" t="s">
        <v>12</v>
      </c>
      <c r="D11" s="26" t="s">
        <v>13</v>
      </c>
      <c r="E11" s="26" t="s">
        <v>14</v>
      </c>
      <c r="F11" s="26" t="s">
        <v>15</v>
      </c>
      <c r="G11" s="27"/>
      <c r="H11" s="18" t="s">
        <v>23</v>
      </c>
      <c r="I11" s="18" t="s">
        <v>24</v>
      </c>
      <c r="J11" s="18" t="s">
        <v>13</v>
      </c>
      <c r="K11" s="18" t="s">
        <v>14</v>
      </c>
      <c r="L11" s="18" t="s">
        <v>15</v>
      </c>
      <c r="M11" s="18" t="s">
        <v>25</v>
      </c>
      <c r="N11" s="18" t="s">
        <v>26</v>
      </c>
      <c r="O11" s="18" t="s">
        <v>27</v>
      </c>
      <c r="P11" s="18" t="s">
        <v>28</v>
      </c>
      <c r="Q11" s="5"/>
      <c r="R11" s="51" t="s">
        <v>98</v>
      </c>
      <c r="S11" s="51" t="s">
        <v>99</v>
      </c>
      <c r="T11" s="61" t="s">
        <v>100</v>
      </c>
      <c r="U11" s="61" t="s">
        <v>101</v>
      </c>
      <c r="V11" s="61" t="s">
        <v>102</v>
      </c>
      <c r="W11" s="61" t="s">
        <v>100</v>
      </c>
      <c r="X11" s="61" t="s">
        <v>101</v>
      </c>
      <c r="Y11" s="61" t="s">
        <v>102</v>
      </c>
      <c r="Z11" s="52" t="s">
        <v>100</v>
      </c>
      <c r="AA11" s="52" t="s">
        <v>101</v>
      </c>
      <c r="AB11" s="52" t="s">
        <v>102</v>
      </c>
      <c r="AC11" s="52" t="s">
        <v>100</v>
      </c>
      <c r="AD11" s="52" t="s">
        <v>101</v>
      </c>
      <c r="AE11" s="52" t="s">
        <v>102</v>
      </c>
      <c r="AF11" s="53" t="s">
        <v>100</v>
      </c>
      <c r="AG11" s="53" t="s">
        <v>101</v>
      </c>
      <c r="AH11" s="53" t="s">
        <v>102</v>
      </c>
      <c r="AI11" s="62" t="s">
        <v>109</v>
      </c>
      <c r="AJ11" s="62" t="s">
        <v>110</v>
      </c>
      <c r="AK11" s="54" t="s">
        <v>103</v>
      </c>
      <c r="AL11" s="54" t="s">
        <v>104</v>
      </c>
    </row>
    <row r="12" spans="1:38" ht="151.5" customHeight="1" x14ac:dyDescent="0.25">
      <c r="A12" s="71" t="s">
        <v>16</v>
      </c>
      <c r="B12" s="71" t="s">
        <v>17</v>
      </c>
      <c r="C12" s="30" t="s">
        <v>36</v>
      </c>
      <c r="D12" s="24" t="s">
        <v>52</v>
      </c>
      <c r="E12" s="28" t="s">
        <v>53</v>
      </c>
      <c r="F12" s="25">
        <v>3</v>
      </c>
      <c r="G12" s="17"/>
      <c r="H12" s="19">
        <v>1</v>
      </c>
      <c r="I12" s="12" t="s">
        <v>56</v>
      </c>
      <c r="J12" s="12" t="s">
        <v>44</v>
      </c>
      <c r="K12" s="12" t="s">
        <v>57</v>
      </c>
      <c r="L12" s="20">
        <v>1</v>
      </c>
      <c r="M12" s="21">
        <v>2024</v>
      </c>
      <c r="N12" s="22" t="s">
        <v>29</v>
      </c>
      <c r="O12" s="12" t="s">
        <v>30</v>
      </c>
      <c r="P12" s="12" t="s">
        <v>58</v>
      </c>
      <c r="Q12" s="5"/>
      <c r="R12" s="55" t="s">
        <v>105</v>
      </c>
      <c r="S12" s="56">
        <v>1</v>
      </c>
      <c r="T12" s="57">
        <v>0.25</v>
      </c>
      <c r="U12" s="57">
        <v>0</v>
      </c>
      <c r="V12" s="58">
        <f>+(U12*1)/T12</f>
        <v>0</v>
      </c>
      <c r="W12" s="57">
        <v>0.25</v>
      </c>
      <c r="X12" s="57">
        <v>0</v>
      </c>
      <c r="Y12" s="58">
        <f>+(X12*1)/W12</f>
        <v>0</v>
      </c>
      <c r="Z12" s="57">
        <v>0.25</v>
      </c>
      <c r="AA12" s="57">
        <v>0</v>
      </c>
      <c r="AB12" s="58">
        <f>+(AA12*1)/Z12</f>
        <v>0</v>
      </c>
      <c r="AC12" s="57">
        <v>0.25</v>
      </c>
      <c r="AD12" s="57">
        <v>0</v>
      </c>
      <c r="AE12" s="58">
        <f>+(AD12*1)/AC12</f>
        <v>0</v>
      </c>
      <c r="AF12" s="58">
        <v>1</v>
      </c>
      <c r="AG12" s="58">
        <f>+AA12+AD12</f>
        <v>0</v>
      </c>
      <c r="AH12" s="58">
        <f>+(AG12*1)/AF12</f>
        <v>0</v>
      </c>
      <c r="AI12" s="58"/>
      <c r="AJ12" s="58"/>
      <c r="AK12" s="59"/>
      <c r="AL12" s="59"/>
    </row>
    <row r="13" spans="1:38" ht="60" customHeight="1" x14ac:dyDescent="0.25">
      <c r="A13" s="71"/>
      <c r="B13" s="71"/>
      <c r="C13" s="13" t="s">
        <v>18</v>
      </c>
      <c r="D13" s="14" t="s">
        <v>35</v>
      </c>
      <c r="E13" s="14" t="s">
        <v>19</v>
      </c>
      <c r="F13" s="15">
        <v>0.9</v>
      </c>
      <c r="G13" s="17"/>
      <c r="H13" s="19">
        <v>2</v>
      </c>
      <c r="I13" s="12" t="s">
        <v>31</v>
      </c>
      <c r="J13" s="12" t="s">
        <v>50</v>
      </c>
      <c r="K13" s="12" t="s">
        <v>51</v>
      </c>
      <c r="L13" s="23">
        <v>1</v>
      </c>
      <c r="M13" s="21">
        <v>2024</v>
      </c>
      <c r="N13" s="22" t="s">
        <v>29</v>
      </c>
      <c r="O13" s="12" t="s">
        <v>30</v>
      </c>
      <c r="P13" s="29" t="s">
        <v>58</v>
      </c>
      <c r="Q13" s="5"/>
      <c r="R13" s="55" t="s">
        <v>105</v>
      </c>
      <c r="S13" s="56">
        <v>1</v>
      </c>
      <c r="T13" s="57">
        <v>0.25</v>
      </c>
      <c r="U13" s="57">
        <v>0</v>
      </c>
      <c r="V13" s="58">
        <f t="shared" ref="V13:V16" si="0">+(U13*1)/T13</f>
        <v>0</v>
      </c>
      <c r="W13" s="57">
        <v>0.25</v>
      </c>
      <c r="X13" s="57">
        <v>0</v>
      </c>
      <c r="Y13" s="58">
        <f t="shared" ref="Y13:Y16" si="1">+(X13*1)/W13</f>
        <v>0</v>
      </c>
      <c r="Z13" s="57">
        <v>0.25</v>
      </c>
      <c r="AA13" s="57">
        <v>0</v>
      </c>
      <c r="AB13" s="58">
        <f t="shared" ref="AB13:AB16" si="2">+(AA13*1)/Z13</f>
        <v>0</v>
      </c>
      <c r="AC13" s="57">
        <v>0.25</v>
      </c>
      <c r="AD13" s="57">
        <v>0</v>
      </c>
      <c r="AE13" s="58">
        <f t="shared" ref="AE13:AE16" si="3">+(AD13*1)/AC13</f>
        <v>0</v>
      </c>
      <c r="AF13" s="58">
        <v>1</v>
      </c>
      <c r="AG13" s="58">
        <f t="shared" ref="AG13:AG16" si="4">+AA13+AD13</f>
        <v>0</v>
      </c>
      <c r="AH13" s="58">
        <f t="shared" ref="AH13:AH16" si="5">+(AG13*1)/AF13</f>
        <v>0</v>
      </c>
      <c r="AI13" s="58"/>
      <c r="AJ13" s="58"/>
      <c r="AK13" s="59"/>
      <c r="AL13" s="59"/>
    </row>
    <row r="14" spans="1:38" s="11" customFormat="1" ht="150" x14ac:dyDescent="0.25">
      <c r="A14" s="71"/>
      <c r="B14" s="71"/>
      <c r="C14" s="14" t="s">
        <v>20</v>
      </c>
      <c r="D14" s="14" t="s">
        <v>54</v>
      </c>
      <c r="E14" s="14" t="s">
        <v>55</v>
      </c>
      <c r="F14" s="16">
        <v>0.95</v>
      </c>
      <c r="G14" s="17"/>
      <c r="H14" s="19">
        <v>3</v>
      </c>
      <c r="I14" s="12" t="s">
        <v>41</v>
      </c>
      <c r="J14" s="12" t="s">
        <v>45</v>
      </c>
      <c r="K14" s="12" t="s">
        <v>46</v>
      </c>
      <c r="L14" s="20">
        <v>1</v>
      </c>
      <c r="M14" s="21">
        <v>2024</v>
      </c>
      <c r="N14" s="22" t="s">
        <v>29</v>
      </c>
      <c r="O14" s="12" t="s">
        <v>30</v>
      </c>
      <c r="P14" s="29" t="s">
        <v>58</v>
      </c>
      <c r="R14" s="55" t="s">
        <v>105</v>
      </c>
      <c r="S14" s="56">
        <v>1</v>
      </c>
      <c r="T14" s="57">
        <v>0.25</v>
      </c>
      <c r="U14" s="57">
        <v>0</v>
      </c>
      <c r="V14" s="58">
        <f t="shared" si="0"/>
        <v>0</v>
      </c>
      <c r="W14" s="57">
        <v>0.25</v>
      </c>
      <c r="X14" s="57">
        <v>0</v>
      </c>
      <c r="Y14" s="58">
        <f t="shared" si="1"/>
        <v>0</v>
      </c>
      <c r="Z14" s="57">
        <v>0.25</v>
      </c>
      <c r="AA14" s="57">
        <v>0</v>
      </c>
      <c r="AB14" s="58">
        <f t="shared" si="2"/>
        <v>0</v>
      </c>
      <c r="AC14" s="57">
        <v>0.25</v>
      </c>
      <c r="AD14" s="57">
        <v>0</v>
      </c>
      <c r="AE14" s="58">
        <f t="shared" si="3"/>
        <v>0</v>
      </c>
      <c r="AF14" s="58">
        <v>1</v>
      </c>
      <c r="AG14" s="58">
        <f t="shared" si="4"/>
        <v>0</v>
      </c>
      <c r="AH14" s="58">
        <f t="shared" si="5"/>
        <v>0</v>
      </c>
      <c r="AI14" s="58"/>
      <c r="AJ14" s="58"/>
      <c r="AK14" s="59"/>
      <c r="AL14" s="59"/>
    </row>
    <row r="15" spans="1:38" ht="125.25" customHeight="1" x14ac:dyDescent="0.25">
      <c r="A15" s="69" t="s">
        <v>37</v>
      </c>
      <c r="B15" s="69" t="s">
        <v>21</v>
      </c>
      <c r="C15" s="69" t="s">
        <v>22</v>
      </c>
      <c r="D15" s="69" t="s">
        <v>39</v>
      </c>
      <c r="E15" s="69" t="s">
        <v>47</v>
      </c>
      <c r="F15" s="72">
        <v>0.95</v>
      </c>
      <c r="G15" s="17"/>
      <c r="H15" s="19">
        <v>4</v>
      </c>
      <c r="I15" s="12" t="s">
        <v>38</v>
      </c>
      <c r="J15" s="12" t="s">
        <v>40</v>
      </c>
      <c r="K15" s="24" t="s">
        <v>42</v>
      </c>
      <c r="L15" s="20">
        <v>1</v>
      </c>
      <c r="M15" s="19">
        <v>2024</v>
      </c>
      <c r="N15" s="22" t="s">
        <v>29</v>
      </c>
      <c r="O15" s="19" t="s">
        <v>30</v>
      </c>
      <c r="P15" s="29" t="s">
        <v>58</v>
      </c>
      <c r="Q15" s="6"/>
      <c r="R15" s="55" t="s">
        <v>105</v>
      </c>
      <c r="S15" s="56">
        <v>1</v>
      </c>
      <c r="T15" s="57">
        <v>0.25</v>
      </c>
      <c r="U15" s="57">
        <v>0</v>
      </c>
      <c r="V15" s="58">
        <f>+(U15*1)/T15</f>
        <v>0</v>
      </c>
      <c r="W15" s="57">
        <v>0.25</v>
      </c>
      <c r="X15" s="57">
        <v>0</v>
      </c>
      <c r="Y15" s="58">
        <f t="shared" si="1"/>
        <v>0</v>
      </c>
      <c r="Z15" s="57">
        <v>0.25</v>
      </c>
      <c r="AA15" s="57">
        <v>0</v>
      </c>
      <c r="AB15" s="58">
        <f>+(AA15*1)/Z15</f>
        <v>0</v>
      </c>
      <c r="AC15" s="57">
        <v>0.25</v>
      </c>
      <c r="AD15" s="57">
        <v>0</v>
      </c>
      <c r="AE15" s="58">
        <f t="shared" si="3"/>
        <v>0</v>
      </c>
      <c r="AF15" s="58">
        <v>1</v>
      </c>
      <c r="AG15" s="58">
        <f t="shared" si="4"/>
        <v>0</v>
      </c>
      <c r="AH15" s="58">
        <f>+(AG15*1)/AF15</f>
        <v>0</v>
      </c>
      <c r="AI15" s="58"/>
      <c r="AJ15" s="58"/>
      <c r="AK15" s="59"/>
      <c r="AL15" s="59"/>
    </row>
    <row r="16" spans="1:38" ht="90" x14ac:dyDescent="0.25">
      <c r="A16" s="69"/>
      <c r="B16" s="69"/>
      <c r="C16" s="69"/>
      <c r="D16" s="69"/>
      <c r="E16" s="69"/>
      <c r="F16" s="72"/>
      <c r="G16" s="17"/>
      <c r="H16" s="19">
        <v>5</v>
      </c>
      <c r="I16" s="12" t="s">
        <v>48</v>
      </c>
      <c r="J16" s="24" t="s">
        <v>49</v>
      </c>
      <c r="K16" s="31" t="s">
        <v>59</v>
      </c>
      <c r="L16" s="20">
        <v>1</v>
      </c>
      <c r="M16" s="19">
        <v>2024</v>
      </c>
      <c r="N16" s="22" t="s">
        <v>29</v>
      </c>
      <c r="O16" s="19" t="s">
        <v>30</v>
      </c>
      <c r="P16" s="29" t="s">
        <v>58</v>
      </c>
      <c r="Q16" s="6"/>
      <c r="R16" s="55" t="s">
        <v>105</v>
      </c>
      <c r="S16" s="60">
        <v>1</v>
      </c>
      <c r="T16" s="57">
        <v>0.25</v>
      </c>
      <c r="U16" s="57">
        <v>0</v>
      </c>
      <c r="V16" s="58">
        <f t="shared" ref="V16" si="6">+(U16*1)/T16</f>
        <v>0</v>
      </c>
      <c r="W16" s="57">
        <v>0.25</v>
      </c>
      <c r="X16" s="57">
        <v>0</v>
      </c>
      <c r="Y16" s="58">
        <f t="shared" si="1"/>
        <v>0</v>
      </c>
      <c r="Z16" s="57">
        <v>0.25</v>
      </c>
      <c r="AA16" s="57">
        <v>0</v>
      </c>
      <c r="AB16" s="58">
        <f t="shared" si="2"/>
        <v>0</v>
      </c>
      <c r="AC16" s="57">
        <v>0.25</v>
      </c>
      <c r="AD16" s="57">
        <v>0</v>
      </c>
      <c r="AE16" s="58">
        <f t="shared" si="3"/>
        <v>0</v>
      </c>
      <c r="AF16" s="58">
        <v>1</v>
      </c>
      <c r="AG16" s="58">
        <f t="shared" si="4"/>
        <v>0</v>
      </c>
      <c r="AH16" s="58">
        <f t="shared" si="5"/>
        <v>0</v>
      </c>
      <c r="AI16" s="58"/>
      <c r="AJ16" s="58"/>
      <c r="AK16" s="59"/>
      <c r="AL16" s="59"/>
    </row>
  </sheetData>
  <mergeCells count="35">
    <mergeCell ref="R10:S10"/>
    <mergeCell ref="Z10:AB10"/>
    <mergeCell ref="AC10:AE10"/>
    <mergeCell ref="AF10:AH10"/>
    <mergeCell ref="AK10:AL10"/>
    <mergeCell ref="T10:V10"/>
    <mergeCell ref="W10:Y10"/>
    <mergeCell ref="N3:P3"/>
    <mergeCell ref="N4:P4"/>
    <mergeCell ref="N5:P5"/>
    <mergeCell ref="H1:I5"/>
    <mergeCell ref="A9:F9"/>
    <mergeCell ref="A1:B5"/>
    <mergeCell ref="C1:D5"/>
    <mergeCell ref="E1:F1"/>
    <mergeCell ref="E2:F2"/>
    <mergeCell ref="E3:F3"/>
    <mergeCell ref="E4:F4"/>
    <mergeCell ref="E5:F5"/>
    <mergeCell ref="A7:B7"/>
    <mergeCell ref="J1:M5"/>
    <mergeCell ref="N1:P1"/>
    <mergeCell ref="N2:P2"/>
    <mergeCell ref="H7:I7"/>
    <mergeCell ref="L7:P7"/>
    <mergeCell ref="E7:F7"/>
    <mergeCell ref="A15:A16"/>
    <mergeCell ref="B15:B16"/>
    <mergeCell ref="C15:C16"/>
    <mergeCell ref="D15:D16"/>
    <mergeCell ref="H9:P9"/>
    <mergeCell ref="A12:A14"/>
    <mergeCell ref="B12:B14"/>
    <mergeCell ref="E15:E16"/>
    <mergeCell ref="F15:F16"/>
  </mergeCells>
  <pageMargins left="0.7" right="0.7" top="0.75" bottom="0.75" header="0.3" footer="0.3"/>
  <pageSetup paperSize="120" scale="11" fitToHeight="0" orientation="landscape" r:id="rId1"/>
  <rowBreaks count="1" manualBreakCount="1">
    <brk id="11" max="2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K15" sqref="K15"/>
    </sheetView>
  </sheetViews>
  <sheetFormatPr baseColWidth="10" defaultRowHeight="14.25" x14ac:dyDescent="0.2"/>
  <cols>
    <col min="1" max="1" width="13.5703125" style="33" customWidth="1"/>
    <col min="2" max="2" width="12.42578125" style="33" customWidth="1"/>
    <col min="3" max="3" width="15.140625" style="33" customWidth="1"/>
    <col min="4" max="4" width="27.42578125" style="33" customWidth="1"/>
    <col min="5" max="5" width="24.140625" style="33" customWidth="1"/>
    <col min="6" max="6" width="26.140625" style="33" customWidth="1"/>
    <col min="7" max="16384" width="11.42578125" style="33"/>
  </cols>
  <sheetData>
    <row r="1" spans="1:6" s="32" customFormat="1" ht="15.75" x14ac:dyDescent="0.25">
      <c r="A1" s="99" t="s">
        <v>111</v>
      </c>
      <c r="B1" s="99"/>
      <c r="C1" s="99"/>
      <c r="D1" s="99"/>
      <c r="E1" s="99"/>
      <c r="F1" s="99"/>
    </row>
    <row r="2" spans="1:6" s="32" customFormat="1" ht="12.75" x14ac:dyDescent="0.25">
      <c r="A2" s="102"/>
      <c r="B2" s="102"/>
      <c r="C2" s="103"/>
      <c r="D2" s="103"/>
      <c r="E2" s="103"/>
      <c r="F2" s="103"/>
    </row>
    <row r="3" spans="1:6" s="32" customFormat="1" ht="12.75" x14ac:dyDescent="0.25">
      <c r="A3" s="104" t="s">
        <v>60</v>
      </c>
      <c r="B3" s="105"/>
      <c r="C3" s="106" t="s">
        <v>61</v>
      </c>
      <c r="D3" s="106"/>
      <c r="E3" s="106"/>
      <c r="F3" s="106"/>
    </row>
    <row r="4" spans="1:6" x14ac:dyDescent="0.2">
      <c r="A4" s="103"/>
      <c r="B4" s="103"/>
      <c r="C4" s="107"/>
      <c r="D4" s="107"/>
      <c r="E4" s="107"/>
      <c r="F4" s="107"/>
    </row>
    <row r="5" spans="1:6" x14ac:dyDescent="0.2">
      <c r="A5" s="108"/>
      <c r="B5" s="109"/>
      <c r="C5" s="109"/>
      <c r="D5" s="109"/>
      <c r="E5" s="109"/>
      <c r="F5" s="110"/>
    </row>
    <row r="6" spans="1:6" ht="45" x14ac:dyDescent="0.2">
      <c r="A6" s="34" t="s">
        <v>62</v>
      </c>
      <c r="B6" s="34" t="s">
        <v>63</v>
      </c>
      <c r="C6" s="34" t="s">
        <v>64</v>
      </c>
      <c r="D6" s="34" t="s">
        <v>65</v>
      </c>
      <c r="E6" s="34" t="s">
        <v>66</v>
      </c>
      <c r="F6" s="34" t="s">
        <v>67</v>
      </c>
    </row>
    <row r="7" spans="1:6" x14ac:dyDescent="0.2">
      <c r="A7" s="35" t="s">
        <v>68</v>
      </c>
      <c r="B7" s="36">
        <f>+'C S CAIMO'!AG12</f>
        <v>0</v>
      </c>
      <c r="C7" s="36">
        <f>+'C S CAIMO'!AF12</f>
        <v>1</v>
      </c>
      <c r="D7" s="37">
        <f>100%</f>
        <v>1</v>
      </c>
      <c r="E7" s="37">
        <f>D7*B7</f>
        <v>0</v>
      </c>
      <c r="F7" s="37">
        <f>E7*(100/1)/100</f>
        <v>0</v>
      </c>
    </row>
    <row r="8" spans="1:6" x14ac:dyDescent="0.2">
      <c r="A8" s="35" t="s">
        <v>69</v>
      </c>
      <c r="B8" s="36">
        <f>+'C S CAIMO'!AG13</f>
        <v>0</v>
      </c>
      <c r="C8" s="36">
        <f>+'C S CAIMO'!AF13</f>
        <v>1</v>
      </c>
      <c r="D8" s="37">
        <f>100%</f>
        <v>1</v>
      </c>
      <c r="E8" s="37">
        <f>D8*B8</f>
        <v>0</v>
      </c>
      <c r="F8" s="37">
        <f t="shared" ref="F8:F11" si="0">E8*(100/1)/100</f>
        <v>0</v>
      </c>
    </row>
    <row r="9" spans="1:6" x14ac:dyDescent="0.2">
      <c r="A9" s="35" t="s">
        <v>70</v>
      </c>
      <c r="B9" s="36">
        <f>+'C S CAIMO'!AG14</f>
        <v>0</v>
      </c>
      <c r="C9" s="36">
        <f>+'C S CAIMO'!AF14</f>
        <v>1</v>
      </c>
      <c r="D9" s="37">
        <f>100%</f>
        <v>1</v>
      </c>
      <c r="E9" s="37">
        <f t="shared" ref="E9:E11" si="1">D9*B9</f>
        <v>0</v>
      </c>
      <c r="F9" s="37">
        <f t="shared" si="0"/>
        <v>0</v>
      </c>
    </row>
    <row r="10" spans="1:6" x14ac:dyDescent="0.2">
      <c r="A10" s="35" t="s">
        <v>71</v>
      </c>
      <c r="B10" s="36">
        <f>+'C S CAIMO'!AG15</f>
        <v>0</v>
      </c>
      <c r="C10" s="36">
        <f>+'C S CAIMO'!AF15</f>
        <v>1</v>
      </c>
      <c r="D10" s="37">
        <f>100%</f>
        <v>1</v>
      </c>
      <c r="E10" s="37">
        <f t="shared" si="1"/>
        <v>0</v>
      </c>
      <c r="F10" s="37">
        <f t="shared" si="0"/>
        <v>0</v>
      </c>
    </row>
    <row r="11" spans="1:6" x14ac:dyDescent="0.2">
      <c r="A11" s="35" t="s">
        <v>72</v>
      </c>
      <c r="B11" s="36">
        <f>+'C S CAIMO'!AG16</f>
        <v>0</v>
      </c>
      <c r="C11" s="36">
        <f>+'C S CAIMO'!AF16</f>
        <v>1</v>
      </c>
      <c r="D11" s="37">
        <f>100%</f>
        <v>1</v>
      </c>
      <c r="E11" s="37">
        <f t="shared" si="1"/>
        <v>0</v>
      </c>
      <c r="F11" s="37">
        <f t="shared" si="0"/>
        <v>0</v>
      </c>
    </row>
    <row r="12" spans="1:6" ht="15.75" x14ac:dyDescent="0.2">
      <c r="A12" s="100" t="s">
        <v>73</v>
      </c>
      <c r="B12" s="100"/>
      <c r="C12" s="100"/>
      <c r="D12" s="100"/>
      <c r="E12" s="38">
        <f>SUM(E7)</f>
        <v>0</v>
      </c>
      <c r="F12" s="38">
        <f>SUM(F7)</f>
        <v>0</v>
      </c>
    </row>
    <row r="13" spans="1:6" ht="15.75" x14ac:dyDescent="0.2">
      <c r="A13" s="100" t="s">
        <v>74</v>
      </c>
      <c r="B13" s="100"/>
      <c r="C13" s="100"/>
      <c r="D13" s="100"/>
      <c r="E13" s="38">
        <f>+D7</f>
        <v>1</v>
      </c>
      <c r="F13" s="38">
        <f>100%</f>
        <v>1</v>
      </c>
    </row>
    <row r="14" spans="1:6" ht="18" x14ac:dyDescent="0.2">
      <c r="A14" s="101" t="s">
        <v>75</v>
      </c>
      <c r="B14" s="101"/>
      <c r="C14" s="101"/>
      <c r="D14" s="101"/>
      <c r="E14" s="39">
        <f>E13-E12</f>
        <v>1</v>
      </c>
      <c r="F14" s="39">
        <f>F13-F12</f>
        <v>1</v>
      </c>
    </row>
  </sheetData>
  <mergeCells count="9">
    <mergeCell ref="A12:D12"/>
    <mergeCell ref="A13:D13"/>
    <mergeCell ref="A14:D14"/>
    <mergeCell ref="A1:F1"/>
    <mergeCell ref="A2:F2"/>
    <mergeCell ref="A3:B3"/>
    <mergeCell ref="C3:F3"/>
    <mergeCell ref="A4:F4"/>
    <mergeCell ref="A5:F5"/>
  </mergeCells>
  <conditionalFormatting sqref="F14">
    <cfRule type="cellIs" dxfId="1" priority="2" operator="greaterThan">
      <formula>0</formula>
    </cfRule>
  </conditionalFormatting>
  <conditionalFormatting sqref="E14">
    <cfRule type="cellIs" dxfId="0" priority="1" operator="greaterThan">
      <formula>0</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I12" sqref="I12"/>
    </sheetView>
  </sheetViews>
  <sheetFormatPr baseColWidth="10" defaultRowHeight="14.25" x14ac:dyDescent="0.2"/>
  <cols>
    <col min="1" max="1" width="16" style="33" customWidth="1"/>
    <col min="2" max="5" width="25.7109375" style="33" customWidth="1"/>
    <col min="6" max="6" width="14.42578125" style="33" customWidth="1"/>
    <col min="7" max="16384" width="11.42578125" style="33"/>
  </cols>
  <sheetData>
    <row r="1" spans="1:7" s="32" customFormat="1" ht="15.75" x14ac:dyDescent="0.25">
      <c r="A1" s="116" t="s">
        <v>111</v>
      </c>
      <c r="B1" s="117"/>
      <c r="C1" s="117"/>
      <c r="D1" s="117"/>
      <c r="E1" s="118"/>
    </row>
    <row r="2" spans="1:7" s="32" customFormat="1" ht="12.75" x14ac:dyDescent="0.25">
      <c r="A2" s="102"/>
      <c r="B2" s="102"/>
      <c r="C2" s="102"/>
      <c r="D2" s="102"/>
      <c r="E2" s="102"/>
    </row>
    <row r="3" spans="1:7" s="32" customFormat="1" ht="12.75" x14ac:dyDescent="0.25">
      <c r="A3" s="40" t="s">
        <v>60</v>
      </c>
      <c r="B3" s="106" t="s">
        <v>61</v>
      </c>
      <c r="C3" s="106"/>
      <c r="D3" s="106"/>
      <c r="E3" s="106"/>
    </row>
    <row r="4" spans="1:7" s="32" customFormat="1" ht="12.75" x14ac:dyDescent="0.25">
      <c r="A4" s="102"/>
      <c r="B4" s="102"/>
      <c r="C4" s="102"/>
      <c r="D4" s="102"/>
      <c r="E4" s="102"/>
    </row>
    <row r="5" spans="1:7" ht="60" x14ac:dyDescent="0.2">
      <c r="A5" s="34" t="s">
        <v>34</v>
      </c>
      <c r="B5" s="34" t="s">
        <v>76</v>
      </c>
      <c r="C5" s="34" t="s">
        <v>77</v>
      </c>
      <c r="D5" s="34" t="s">
        <v>78</v>
      </c>
      <c r="E5" s="34" t="s">
        <v>79</v>
      </c>
    </row>
    <row r="6" spans="1:7" x14ac:dyDescent="0.2">
      <c r="A6" s="35" t="s">
        <v>80</v>
      </c>
      <c r="B6" s="36">
        <v>1</v>
      </c>
      <c r="C6" s="41">
        <f>+GRAFICA!E12</f>
        <v>0</v>
      </c>
      <c r="D6" s="41">
        <f>+GRAFICA!F12</f>
        <v>0</v>
      </c>
      <c r="E6" s="41">
        <f>C6*(100%/20)</f>
        <v>0</v>
      </c>
    </row>
    <row r="7" spans="1:7" ht="15" customHeight="1" x14ac:dyDescent="0.25">
      <c r="A7" s="119" t="s">
        <v>81</v>
      </c>
      <c r="B7" s="120"/>
      <c r="C7" s="42">
        <f>(C6)</f>
        <v>0</v>
      </c>
      <c r="D7" s="42">
        <f>D6</f>
        <v>0</v>
      </c>
      <c r="E7" s="42">
        <f>(E6)</f>
        <v>0</v>
      </c>
    </row>
    <row r="9" spans="1:7" ht="15" customHeight="1" x14ac:dyDescent="0.2">
      <c r="A9" s="111" t="s">
        <v>82</v>
      </c>
      <c r="B9" s="113" t="s">
        <v>83</v>
      </c>
      <c r="C9" s="114"/>
      <c r="D9" s="114"/>
      <c r="E9" s="115"/>
    </row>
    <row r="10" spans="1:7" ht="15" x14ac:dyDescent="0.2">
      <c r="A10" s="112"/>
      <c r="B10" s="43" t="s">
        <v>84</v>
      </c>
      <c r="C10" s="43" t="s">
        <v>85</v>
      </c>
      <c r="D10" s="43" t="s">
        <v>86</v>
      </c>
      <c r="E10" s="43" t="s">
        <v>87</v>
      </c>
      <c r="G10" s="44"/>
    </row>
    <row r="11" spans="1:7" x14ac:dyDescent="0.2">
      <c r="A11" s="35" t="s">
        <v>68</v>
      </c>
      <c r="B11" s="45"/>
      <c r="C11" s="37"/>
      <c r="D11" s="37">
        <f>+[2]GRAFICA!C7</f>
        <v>1</v>
      </c>
      <c r="E11" s="37">
        <f>+[2]GRAFICA!C7</f>
        <v>1</v>
      </c>
      <c r="F11" s="44"/>
      <c r="G11" s="46"/>
    </row>
    <row r="12" spans="1:7" x14ac:dyDescent="0.2">
      <c r="A12" s="35" t="s">
        <v>69</v>
      </c>
      <c r="B12" s="45"/>
      <c r="C12" s="37"/>
      <c r="D12" s="37">
        <f>+[2]GRAFICA!C8</f>
        <v>1</v>
      </c>
      <c r="E12" s="37">
        <f>+[2]GRAFICA!C8</f>
        <v>1</v>
      </c>
      <c r="F12" s="44"/>
      <c r="G12" s="46"/>
    </row>
    <row r="13" spans="1:7" x14ac:dyDescent="0.2">
      <c r="A13" s="35" t="s">
        <v>70</v>
      </c>
      <c r="B13" s="45"/>
      <c r="C13" s="37"/>
      <c r="D13" s="37">
        <f>+[2]GRAFICA!C9</f>
        <v>1</v>
      </c>
      <c r="E13" s="37">
        <f>+[2]GRAFICA!C9</f>
        <v>1</v>
      </c>
      <c r="F13" s="44"/>
      <c r="G13" s="46"/>
    </row>
    <row r="14" spans="1:7" x14ac:dyDescent="0.2">
      <c r="A14" s="35" t="s">
        <v>71</v>
      </c>
      <c r="B14" s="45"/>
      <c r="C14" s="37"/>
      <c r="D14" s="37">
        <f>+[2]GRAFICA!C10</f>
        <v>1</v>
      </c>
      <c r="E14" s="37">
        <f>+[2]GRAFICA!C10</f>
        <v>1</v>
      </c>
      <c r="F14" s="44"/>
      <c r="G14" s="46"/>
    </row>
    <row r="15" spans="1:7" x14ac:dyDescent="0.2">
      <c r="A15" s="35" t="s">
        <v>72</v>
      </c>
      <c r="B15" s="45"/>
      <c r="C15" s="37"/>
      <c r="D15" s="37">
        <f>+[2]GRAFICA!C11</f>
        <v>1</v>
      </c>
      <c r="E15" s="37">
        <f>+[2]GRAFICA!C11</f>
        <v>1</v>
      </c>
      <c r="F15" s="44"/>
      <c r="G15" s="46"/>
    </row>
    <row r="16" spans="1:7" ht="15" x14ac:dyDescent="0.25">
      <c r="A16" s="47" t="s">
        <v>88</v>
      </c>
      <c r="B16" s="48">
        <f>SUM(B11:B11)/1</f>
        <v>0</v>
      </c>
      <c r="C16" s="48">
        <f t="shared" ref="C16" si="0">SUM(C11:C11)/1</f>
        <v>0</v>
      </c>
      <c r="D16" s="48">
        <f>SUM(D11:D11)/1</f>
        <v>1</v>
      </c>
      <c r="E16" s="48">
        <f>SUM(E11:E11)/1</f>
        <v>1</v>
      </c>
      <c r="F16" s="49"/>
    </row>
    <row r="17" spans="1:7" ht="15" x14ac:dyDescent="0.25">
      <c r="A17" s="127" t="s">
        <v>89</v>
      </c>
      <c r="B17" s="128"/>
      <c r="C17" s="48">
        <f>B16+C16</f>
        <v>0</v>
      </c>
      <c r="D17" s="48">
        <f>B16+C16+D16</f>
        <v>1</v>
      </c>
      <c r="E17" s="48">
        <f>B16+C16+D16+E16</f>
        <v>2</v>
      </c>
      <c r="F17" s="49"/>
    </row>
    <row r="19" spans="1:7" ht="18" x14ac:dyDescent="0.25">
      <c r="A19" s="124" t="s">
        <v>90</v>
      </c>
      <c r="B19" s="125"/>
      <c r="C19" s="125"/>
      <c r="D19" s="125"/>
      <c r="E19" s="126"/>
    </row>
    <row r="20" spans="1:7" x14ac:dyDescent="0.2">
      <c r="A20" s="121"/>
      <c r="B20" s="129"/>
      <c r="C20" s="129"/>
      <c r="D20" s="129"/>
      <c r="E20" s="130"/>
      <c r="G20" s="50"/>
    </row>
    <row r="22" spans="1:7" ht="18" x14ac:dyDescent="0.25">
      <c r="A22" s="124" t="s">
        <v>91</v>
      </c>
      <c r="B22" s="125"/>
      <c r="C22" s="125"/>
      <c r="D22" s="125"/>
      <c r="E22" s="126"/>
    </row>
    <row r="23" spans="1:7" x14ac:dyDescent="0.2">
      <c r="A23" s="121"/>
      <c r="B23" s="129"/>
      <c r="C23" s="129"/>
      <c r="D23" s="129"/>
      <c r="E23" s="130"/>
    </row>
    <row r="25" spans="1:7" ht="18" x14ac:dyDescent="0.25">
      <c r="A25" s="124" t="s">
        <v>92</v>
      </c>
      <c r="B25" s="125"/>
      <c r="C25" s="125"/>
      <c r="D25" s="125"/>
      <c r="E25" s="126"/>
    </row>
    <row r="26" spans="1:7" x14ac:dyDescent="0.2">
      <c r="A26" s="121"/>
      <c r="B26" s="122"/>
      <c r="C26" s="122"/>
      <c r="D26" s="122"/>
      <c r="E26" s="123"/>
    </row>
    <row r="28" spans="1:7" ht="18" x14ac:dyDescent="0.25">
      <c r="A28" s="124" t="s">
        <v>93</v>
      </c>
      <c r="B28" s="125"/>
      <c r="C28" s="125"/>
      <c r="D28" s="125"/>
      <c r="E28" s="126"/>
    </row>
    <row r="29" spans="1:7" x14ac:dyDescent="0.2">
      <c r="A29" s="121"/>
      <c r="B29" s="122"/>
      <c r="C29" s="122"/>
      <c r="D29" s="122"/>
      <c r="E29" s="123"/>
    </row>
  </sheetData>
  <mergeCells count="16">
    <mergeCell ref="A26:E26"/>
    <mergeCell ref="A28:E28"/>
    <mergeCell ref="A29:E29"/>
    <mergeCell ref="A17:B17"/>
    <mergeCell ref="A19:E19"/>
    <mergeCell ref="A20:E20"/>
    <mergeCell ref="A22:E22"/>
    <mergeCell ref="A23:E23"/>
    <mergeCell ref="A25:E25"/>
    <mergeCell ref="A9:A10"/>
    <mergeCell ref="B9:E9"/>
    <mergeCell ref="A1:E1"/>
    <mergeCell ref="A2:E2"/>
    <mergeCell ref="B3:E3"/>
    <mergeCell ref="A4:E4"/>
    <mergeCell ref="A7:B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 S CAIMO</vt:lpstr>
      <vt:lpstr>GRAFICA</vt:lpstr>
      <vt:lpstr>RESUMEN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Lider Planeación</dc:creator>
  <cp:lastModifiedBy>Lider Planeación</cp:lastModifiedBy>
  <cp:lastPrinted>2023-01-26T19:54:03Z</cp:lastPrinted>
  <dcterms:created xsi:type="dcterms:W3CDTF">2023-01-23T18:17:51Z</dcterms:created>
  <dcterms:modified xsi:type="dcterms:W3CDTF">2024-01-16T14:32:16Z</dcterms:modified>
</cp:coreProperties>
</file>