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PLANEACION 2024\PLAN DE DESARROLLO 2024\POA POR SEDES\"/>
    </mc:Choice>
  </mc:AlternateContent>
  <bookViews>
    <workbookView xWindow="0" yWindow="0" windowWidth="20490" windowHeight="7050" activeTab="2"/>
  </bookViews>
  <sheets>
    <sheet name="C S SANTA RITA" sheetId="1" r:id="rId1"/>
    <sheet name="GRAFICA" sheetId="2" r:id="rId2"/>
    <sheet name="RESUMEN" sheetId="3"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6" i="1" l="1"/>
  <c r="V16" i="1"/>
  <c r="Y15" i="1"/>
  <c r="V15" i="1"/>
  <c r="Y14" i="1"/>
  <c r="V14" i="1"/>
  <c r="Y13" i="1"/>
  <c r="V13" i="1"/>
  <c r="Y12" i="1"/>
  <c r="V12" i="1"/>
  <c r="E12" i="3" l="1"/>
  <c r="E13" i="3"/>
  <c r="E14" i="3"/>
  <c r="E15" i="3"/>
  <c r="E11" i="3"/>
  <c r="D12" i="3"/>
  <c r="D13" i="3"/>
  <c r="D14" i="3"/>
  <c r="D15" i="3"/>
  <c r="D11" i="3"/>
  <c r="C8" i="2"/>
  <c r="D8" i="2" s="1"/>
  <c r="C9" i="2"/>
  <c r="D9" i="2" s="1"/>
  <c r="C10" i="2"/>
  <c r="D10" i="2" s="1"/>
  <c r="C11" i="2"/>
  <c r="D11" i="2" s="1"/>
  <c r="B8" i="2"/>
  <c r="B9" i="2"/>
  <c r="B10" i="2"/>
  <c r="B11" i="2"/>
  <c r="C16" i="3" l="1"/>
  <c r="B16" i="3"/>
  <c r="E16" i="3"/>
  <c r="F13" i="2"/>
  <c r="E10" i="2"/>
  <c r="F10" i="2" s="1"/>
  <c r="E8" i="2"/>
  <c r="F8" i="2" s="1"/>
  <c r="AG16" i="1"/>
  <c r="AH16" i="1" s="1"/>
  <c r="AE16" i="1"/>
  <c r="AB16" i="1"/>
  <c r="AG15" i="1"/>
  <c r="AH15" i="1" s="1"/>
  <c r="AE15" i="1"/>
  <c r="AB15" i="1"/>
  <c r="AG14" i="1"/>
  <c r="AH14" i="1" s="1"/>
  <c r="AE14" i="1"/>
  <c r="AB14" i="1"/>
  <c r="AG13" i="1"/>
  <c r="AH13" i="1" s="1"/>
  <c r="AE13" i="1"/>
  <c r="AB13" i="1"/>
  <c r="AG12" i="1"/>
  <c r="C7" i="2"/>
  <c r="D7" i="2" s="1"/>
  <c r="E13" i="2" s="1"/>
  <c r="AE12" i="1"/>
  <c r="AB12" i="1"/>
  <c r="AH12" i="1" l="1"/>
  <c r="B7" i="2"/>
  <c r="E9" i="2"/>
  <c r="F9" i="2" s="1"/>
  <c r="E11" i="2"/>
  <c r="F11" i="2" s="1"/>
  <c r="D16" i="3"/>
  <c r="D17" i="3" s="1"/>
  <c r="C17" i="3"/>
  <c r="E17" i="3" l="1"/>
  <c r="E7" i="2"/>
  <c r="F7" i="2" s="1"/>
  <c r="E12" i="2" l="1"/>
  <c r="F12" i="2"/>
  <c r="F14" i="2" l="1"/>
  <c r="D6" i="3"/>
  <c r="D7" i="3" s="1"/>
  <c r="E14" i="2"/>
  <c r="C6" i="3"/>
  <c r="E6" i="3" l="1"/>
  <c r="E7" i="3" s="1"/>
  <c r="C7" i="3"/>
</calcChain>
</file>

<file path=xl/sharedStrings.xml><?xml version="1.0" encoding="utf-8"?>
<sst xmlns="http://schemas.openxmlformats.org/spreadsheetml/2006/main" count="159" uniqueCount="112">
  <si>
    <t>EMPRESA SOCIAL DEL ESTADO
ARMENIA QUINDIO
NIT. 801001440-8</t>
  </si>
  <si>
    <t>Código: ES-PL-FO-003</t>
  </si>
  <si>
    <t>Versión: 3</t>
  </si>
  <si>
    <t>Fecha de elaboración: 03/03/2013</t>
  </si>
  <si>
    <t>Fecha de revisión: 26/04/2021</t>
  </si>
  <si>
    <t xml:space="preserve">Página: </t>
  </si>
  <si>
    <t>Nombre del Documento:</t>
  </si>
  <si>
    <t xml:space="preserve"> Plan Operativo Anual </t>
  </si>
  <si>
    <t>Unidad Administrativa:</t>
  </si>
  <si>
    <t xml:space="preserve">Subgerencia de Planificacion Institucional </t>
  </si>
  <si>
    <t>PLAN OPERATIVO ANUAL POA</t>
  </si>
  <si>
    <t>Objetivo</t>
  </si>
  <si>
    <t>Componente POA</t>
  </si>
  <si>
    <t>Nombre del Indicador</t>
  </si>
  <si>
    <t>Fórmula del Indicador</t>
  </si>
  <si>
    <t>Meta</t>
  </si>
  <si>
    <t>1.Prestación de servicios de salud basado en el Modelo de Atención Institucional.</t>
  </si>
  <si>
    <t>Brindar servicios de salud, cumpliendo con los atributos de la calidad y orientados a la satisfacción de las necesidades de salud de las personas.</t>
  </si>
  <si>
    <t xml:space="preserve"> Análisis de la capacidad instalada que permita operar eficientemente el Modelo de atención propuesto. 
 </t>
  </si>
  <si>
    <t>No. De horas de uso de la capacidad instalada ambulatoria/ total de horas disponibles de la capacidad instalada*100</t>
  </si>
  <si>
    <t>Atención segura para el mejoramiento de la salud</t>
  </si>
  <si>
    <t>Fortalecer la gestión Organizacional con el propósito de satisfacer las necesidades de los grupos de interés.</t>
  </si>
  <si>
    <t>Gestión de la calidad y desarrollo organizacional.</t>
  </si>
  <si>
    <t>No.</t>
  </si>
  <si>
    <t xml:space="preserve">Actividades del Plan de Acción </t>
  </si>
  <si>
    <t>Vigencia</t>
  </si>
  <si>
    <t>Seguimiento</t>
  </si>
  <si>
    <t>Area Responsable</t>
  </si>
  <si>
    <t>Persona Responsable</t>
  </si>
  <si>
    <t>Trimestral</t>
  </si>
  <si>
    <t>DTA</t>
  </si>
  <si>
    <t>Realizar el análisis del uso de la capacidad instalada ambulatoria</t>
  </si>
  <si>
    <t>Código: ES-PL-FO-002</t>
  </si>
  <si>
    <t>Página:</t>
  </si>
  <si>
    <t>Plan de Acción</t>
  </si>
  <si>
    <t>Uso eficiente de la capacidad instalada ambulatoria en cada sede</t>
  </si>
  <si>
    <t xml:space="preserve">Fortalecimiento de la prestación del servicio. </t>
  </si>
  <si>
    <t xml:space="preserve">3.Estandarización de procesos, como eje fundamental de la gestión organizacional y la mejora contínua.  </t>
  </si>
  <si>
    <t>Realizar el EPM mensualmente con sus respectivas actas aprobadas.</t>
  </si>
  <si>
    <t>Porcentaje de avance en la implementación de los niveles de acreditación</t>
  </si>
  <si>
    <t>Porcentaje de cumplimiento a la realización del EPM.</t>
  </si>
  <si>
    <t xml:space="preserve">Gestionar la participación del equipo de trabajo en las capacitaciones que se realicen del proceso de higienización de manos.
</t>
  </si>
  <si>
    <t xml:space="preserve">No. De actas de EPM aprobados / No. De EPM  programados * 100
</t>
  </si>
  <si>
    <t xml:space="preserve">
Líneas del Plan de Desarrollo </t>
  </si>
  <si>
    <t>Porcentaje de análisis de seguimiento del indicador de oportunidad de primera vez por medicina general</t>
  </si>
  <si>
    <t>Porcentaje de asistencia a capacitaciones</t>
  </si>
  <si>
    <t xml:space="preserve">No. de convocados que participaron de las capacitaciones realizadas/ Total de convocados a participar de la capacitación *100
</t>
  </si>
  <si>
    <t>No. de reuniones  de Equipos primarios de mejoramiento (EPM) y evaluación por procesos EP realizadas / Total de reuniones de (Equipos primarios de mejoramiento y evaluación por procesos) programadas *100</t>
  </si>
  <si>
    <t>Participar en la reunión de evaluación por procesos según cronograma establecido</t>
  </si>
  <si>
    <t>Porcentaje de participación en la reunión de evaluación por procesos</t>
  </si>
  <si>
    <t>Porcentaje de análisis realizados de la capacidad instalada</t>
  </si>
  <si>
    <t>No. De análisis realizados de la capacidad instalada en la plataforma/ Total de análisis programados de la capacidad instalada*100</t>
  </si>
  <si>
    <t>Tiempo promedio de espera para la asignación de la cita de medicina general de primera vez según Resolución 256 de 2016, en el Centro de Salud Santa Rita (Días )</t>
  </si>
  <si>
    <t>Sumatoria diferencia dias calendario entre solicitud cita cualquier medio, medicina general y asignación de cita en el Centro de Salud Santa Rita / Número total de citas de medicina general de primera vez asignadas, en el período de tiempo evaluado en el Centro de Salud Santa Rita</t>
  </si>
  <si>
    <t>Adherencia a los cinco momentos de higiene de manos en el Centro de Salud Santa Rita (Porcentaje)</t>
  </si>
  <si>
    <t>Sumatoria de ocasiones en que el personal que tiene contacto directo con el paciente realiza la higiene de manos correctamente para los cinco momentos, en el período en el Centro de Salud Santa Rita / Sumatoria de ocasiones observadas que lo requieren para los cinco momentos en el Centro de Salud Santa Rita * 100</t>
  </si>
  <si>
    <t>Realizar seguimiento al proceso de asignación de citas en el Centro de Salud Santa Rita.</t>
  </si>
  <si>
    <t>No. De análisis realizados del indicador en la plataforma / No. De análisis programados en el Centro de Salud Santa Rita * 100</t>
  </si>
  <si>
    <t>Coordinadora Centro de Salud Santa Rita</t>
  </si>
  <si>
    <t xml:space="preserve">No. de participaciones realizadas en Evaluación por Procesos / Total de convocatorias programadas de Evaluación por Procesos * 100
</t>
  </si>
  <si>
    <t>Meta anual (Ponderación o Porcentaje)</t>
  </si>
  <si>
    <t>TERCER TRIMESTRE</t>
  </si>
  <si>
    <t>CUARTO TRIMESTRE</t>
  </si>
  <si>
    <t>CONSOLIDADO AÑO</t>
  </si>
  <si>
    <t>Unidad de Medida</t>
  </si>
  <si>
    <t>Cantidad</t>
  </si>
  <si>
    <t>PROG</t>
  </si>
  <si>
    <t>REAL</t>
  </si>
  <si>
    <t>%</t>
  </si>
  <si>
    <t>Tercer Trimestre:</t>
  </si>
  <si>
    <t>Cuarto Trimestre:</t>
  </si>
  <si>
    <t>Porcentaje</t>
  </si>
  <si>
    <t>Línea de Acción</t>
  </si>
  <si>
    <t>Linea 1. Prestación de servicios de Salud basados en la Política de Atención Integral en Salud</t>
  </si>
  <si>
    <t>Actividades Plan de Acción</t>
  </si>
  <si>
    <t>Ejecución Real</t>
  </si>
  <si>
    <t>Ejecución Programada</t>
  </si>
  <si>
    <t xml:space="preserve">Programación porcentual de las Actividades </t>
  </si>
  <si>
    <t>Ejecución Porcentual de la Actividades</t>
  </si>
  <si>
    <t xml:space="preserve">Porcentaje de cumplimiento obtenido </t>
  </si>
  <si>
    <t>Actividad 1</t>
  </si>
  <si>
    <t>Actividad 2</t>
  </si>
  <si>
    <t>Actividad 3</t>
  </si>
  <si>
    <t>Actividad 4</t>
  </si>
  <si>
    <t>Actividad 5</t>
  </si>
  <si>
    <t>Total Obtenido</t>
  </si>
  <si>
    <t>Total Programado</t>
  </si>
  <si>
    <t>Diferencia</t>
  </si>
  <si>
    <t>Programación de Ejecución Porcentual de los Planes de Acción</t>
  </si>
  <si>
    <t>Ejecución Real de los Planes de Acción</t>
  </si>
  <si>
    <t>Porcentaje de cumplimiento obtenido de la linea</t>
  </si>
  <si>
    <t>Porcentaje de cumplimiento obtenido frente al Plan de Desarrollo</t>
  </si>
  <si>
    <t>POA PARTE 1</t>
  </si>
  <si>
    <t>PORCENTAJE DE CUMPLIMIENTO DEL SUBPROGRAMA</t>
  </si>
  <si>
    <t>Actividades</t>
  </si>
  <si>
    <t>Ejecución Programada por Trimestres</t>
  </si>
  <si>
    <t>1er Trimestre</t>
  </si>
  <si>
    <t>2do Trimestre</t>
  </si>
  <si>
    <t>3er Trimestre</t>
  </si>
  <si>
    <t>4to Trimestre</t>
  </si>
  <si>
    <t>TOTAL</t>
  </si>
  <si>
    <t>,</t>
  </si>
  <si>
    <t>ANÁLISIS DEL POA 1er TRIMESTRE</t>
  </si>
  <si>
    <t>ANÁLISIS DEL POA 2do TRIMESTRE</t>
  </si>
  <si>
    <t>ANÁLISIS DEL POA 3er TRIMESTRE</t>
  </si>
  <si>
    <t>ANÁLISIS DEL POA 4to TRIMESTRE</t>
  </si>
  <si>
    <t>PLAN DE ACCIÓN 2024</t>
  </si>
  <si>
    <t>PRIMER TRIMESTRE</t>
  </si>
  <si>
    <t>SEGUNDO TRIMESTRE</t>
  </si>
  <si>
    <t>Primer Trimestre</t>
  </si>
  <si>
    <t>Segundo Trimestre</t>
  </si>
  <si>
    <t>Plan de Desarrollo Red Salud Armenia E.S.E.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</si>
</sst>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_ ;\-0\ "/>
    <numFmt numFmtId="165" formatCode="_-* #,##0_-;\-* #,##0_-;_-* &quot;-&quot;_-;_-@"/>
    <numFmt numFmtId="166" formatCode="0.0"/>
    <numFmt numFmtId="167" formatCode="0.0000%"/>
  </numFmts>
  <fonts count="18" x14ac:knownFonts="1">
    <font>
      <sz val="11"/>
      <color theme="1"/>
      <name val="Calibri"/>
      <family val="2"/>
      <scheme val="minor"/>
    </font>
    <font>
      <sz val="11"/>
      <color theme="1"/>
      <name val="Calibri"/>
      <family val="2"/>
      <scheme val="minor"/>
    </font>
    <font>
      <sz val="10"/>
      <color theme="1"/>
      <name val="Calibri"/>
      <family val="2"/>
    </font>
    <font>
      <sz val="11"/>
      <name val="Calibri"/>
      <family val="2"/>
    </font>
    <font>
      <b/>
      <sz val="12"/>
      <color theme="1"/>
      <name val="Arial"/>
      <family val="2"/>
    </font>
    <font>
      <sz val="10"/>
      <color theme="1"/>
      <name val="Arial"/>
      <family val="2"/>
    </font>
    <font>
      <b/>
      <sz val="10"/>
      <color theme="1"/>
      <name val="Arial"/>
      <family val="2"/>
    </font>
    <font>
      <sz val="12"/>
      <color theme="1"/>
      <name val="Arial"/>
      <family val="2"/>
    </font>
    <font>
      <b/>
      <sz val="11"/>
      <color theme="1"/>
      <name val="Arial"/>
      <family val="2"/>
    </font>
    <font>
      <sz val="11"/>
      <color theme="1"/>
      <name val="Calibri"/>
      <family val="2"/>
    </font>
    <font>
      <sz val="11"/>
      <color theme="1"/>
      <name val="Arial"/>
      <family val="2"/>
    </font>
    <font>
      <sz val="11"/>
      <name val="Calibri"/>
      <family val="2"/>
    </font>
    <font>
      <sz val="10"/>
      <name val="Arial"/>
      <family val="2"/>
    </font>
    <font>
      <b/>
      <sz val="12"/>
      <name val="Arial"/>
      <family val="2"/>
    </font>
    <font>
      <b/>
      <sz val="12"/>
      <color indexed="8"/>
      <name val="Arial"/>
      <family val="2"/>
    </font>
    <font>
      <sz val="12"/>
      <name val="Arial"/>
      <family val="2"/>
    </font>
    <font>
      <b/>
      <sz val="10"/>
      <name val="Arial"/>
      <family val="2"/>
    </font>
    <font>
      <b/>
      <sz val="14"/>
      <color theme="1"/>
      <name val="Arial"/>
      <family val="2"/>
    </font>
  </fonts>
  <fills count="9">
    <fill>
      <patternFill patternType="none"/>
    </fill>
    <fill>
      <patternFill patternType="gray125"/>
    </fill>
    <fill>
      <patternFill patternType="solid">
        <fgColor rgb="FF9CC2E5"/>
        <bgColor rgb="FF9CC2E5"/>
      </patternFill>
    </fill>
    <fill>
      <patternFill patternType="solid">
        <fgColor rgb="FFBDD6EE"/>
        <bgColor rgb="FFBDD6EE"/>
      </patternFill>
    </fill>
    <fill>
      <patternFill patternType="solid">
        <fgColor theme="0"/>
        <bgColor theme="0"/>
      </patternFill>
    </fill>
    <fill>
      <patternFill patternType="solid">
        <fgColor theme="0"/>
        <bgColor indexed="64"/>
      </patternFill>
    </fill>
    <fill>
      <patternFill patternType="solid">
        <fgColor theme="3" tint="0.79998168889431442"/>
        <bgColor indexed="64"/>
      </patternFill>
    </fill>
    <fill>
      <patternFill patternType="solid">
        <fgColor indexed="44"/>
        <bgColor indexed="64"/>
      </patternFill>
    </fill>
    <fill>
      <patternFill patternType="solid">
        <fgColor theme="0" tint="-0.14999847407452621"/>
        <bgColor indexed="64"/>
      </patternFill>
    </fill>
  </fills>
  <borders count="2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12" fillId="0" borderId="0"/>
  </cellStyleXfs>
  <cellXfs count="131">
    <xf numFmtId="0" fontId="0" fillId="0" borderId="0" xfId="0"/>
    <xf numFmtId="0" fontId="2" fillId="0" borderId="0" xfId="1" applyFont="1" applyAlignment="1">
      <alignment vertical="center" wrapText="1"/>
    </xf>
    <xf numFmtId="0" fontId="5" fillId="0" borderId="9" xfId="1" applyFont="1" applyBorder="1" applyAlignment="1">
      <alignment horizontal="center" vertical="center" wrapText="1"/>
    </xf>
    <xf numFmtId="0" fontId="6" fillId="0" borderId="9" xfId="1" applyFont="1" applyBorder="1" applyAlignment="1">
      <alignment horizontal="left" vertical="center" wrapText="1"/>
    </xf>
    <xf numFmtId="0" fontId="5" fillId="0" borderId="0" xfId="1" applyFont="1" applyAlignment="1">
      <alignment vertical="center" wrapText="1"/>
    </xf>
    <xf numFmtId="0" fontId="9" fillId="0" borderId="0" xfId="0" applyFont="1"/>
    <xf numFmtId="0" fontId="0" fillId="0" borderId="0" xfId="0" applyFont="1" applyAlignment="1"/>
    <xf numFmtId="0" fontId="10"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0" fillId="0" borderId="0" xfId="0" applyAlignment="1"/>
    <xf numFmtId="0" fontId="7" fillId="0" borderId="16" xfId="0" applyFont="1" applyBorder="1" applyAlignment="1">
      <alignment horizontal="center" vertical="center" wrapText="1"/>
    </xf>
    <xf numFmtId="0" fontId="7" fillId="0" borderId="16" xfId="1" applyFont="1" applyBorder="1" applyAlignment="1">
      <alignment horizontal="center" vertical="top" wrapText="1"/>
    </xf>
    <xf numFmtId="0" fontId="7" fillId="0" borderId="16" xfId="1" applyFont="1" applyBorder="1" applyAlignment="1">
      <alignment horizontal="center" vertical="center" wrapText="1"/>
    </xf>
    <xf numFmtId="9" fontId="7" fillId="4" borderId="16" xfId="1" applyNumberFormat="1" applyFont="1" applyFill="1" applyBorder="1" applyAlignment="1">
      <alignment horizontal="center" vertical="center"/>
    </xf>
    <xf numFmtId="9" fontId="7" fillId="5" borderId="16" xfId="1" applyNumberFormat="1" applyFont="1" applyFill="1" applyBorder="1" applyAlignment="1">
      <alignment horizontal="center" vertical="center"/>
    </xf>
    <xf numFmtId="0" fontId="7" fillId="0" borderId="16" xfId="0" applyFont="1" applyBorder="1"/>
    <xf numFmtId="0" fontId="4" fillId="3" borderId="16" xfId="0" applyFont="1" applyFill="1" applyBorder="1" applyAlignment="1">
      <alignment horizontal="center" vertical="center" wrapText="1"/>
    </xf>
    <xf numFmtId="0" fontId="7" fillId="0" borderId="16" xfId="0" applyFont="1" applyBorder="1" applyAlignment="1">
      <alignment horizontal="center" vertical="center"/>
    </xf>
    <xf numFmtId="9" fontId="7" fillId="0" borderId="16" xfId="0" applyNumberFormat="1" applyFont="1" applyBorder="1" applyAlignment="1">
      <alignment horizontal="center" vertical="center"/>
    </xf>
    <xf numFmtId="164" fontId="7" fillId="0" borderId="16" xfId="0" applyNumberFormat="1" applyFont="1" applyBorder="1" applyAlignment="1">
      <alignment horizontal="center" vertical="center"/>
    </xf>
    <xf numFmtId="165" fontId="7" fillId="0" borderId="16" xfId="0" applyNumberFormat="1" applyFont="1" applyBorder="1" applyAlignment="1">
      <alignment horizontal="center" vertical="center"/>
    </xf>
    <xf numFmtId="9" fontId="7" fillId="0" borderId="16" xfId="0" applyNumberFormat="1" applyFont="1" applyBorder="1" applyAlignment="1">
      <alignment horizontal="center" vertical="center" wrapText="1"/>
    </xf>
    <xf numFmtId="0" fontId="7" fillId="0" borderId="16" xfId="0" applyFont="1" applyBorder="1" applyAlignment="1">
      <alignment vertical="center" wrapText="1"/>
    </xf>
    <xf numFmtId="0" fontId="7" fillId="0" borderId="16" xfId="0" applyFont="1" applyBorder="1" applyAlignment="1">
      <alignment wrapText="1"/>
    </xf>
    <xf numFmtId="0" fontId="7" fillId="0" borderId="16" xfId="1" applyFont="1" applyBorder="1" applyAlignment="1">
      <alignment horizontal="center" vertical="center"/>
    </xf>
    <xf numFmtId="0" fontId="4" fillId="3" borderId="16" xfId="1" applyFont="1" applyFill="1" applyBorder="1" applyAlignment="1">
      <alignment horizontal="center" vertical="center" wrapText="1"/>
    </xf>
    <xf numFmtId="0" fontId="4" fillId="0" borderId="16" xfId="0" applyFont="1" applyBorder="1"/>
    <xf numFmtId="0" fontId="7" fillId="0" borderId="16" xfId="1" applyFont="1" applyBorder="1" applyAlignment="1">
      <alignment horizontal="left" vertical="center" wrapText="1"/>
    </xf>
    <xf numFmtId="0" fontId="7" fillId="0" borderId="16" xfId="0" applyFont="1" applyBorder="1" applyAlignment="1">
      <alignment horizontal="center" vertical="center" wrapText="1"/>
    </xf>
    <xf numFmtId="0" fontId="7" fillId="0" borderId="17" xfId="1" applyFont="1" applyBorder="1" applyAlignment="1">
      <alignment horizontal="center" vertical="center" wrapText="1"/>
    </xf>
    <xf numFmtId="0" fontId="13" fillId="6" borderId="16" xfId="3" applyFont="1" applyFill="1" applyBorder="1" applyAlignment="1" applyProtection="1">
      <alignment horizontal="center" vertical="center" wrapText="1"/>
    </xf>
    <xf numFmtId="0" fontId="14" fillId="7" borderId="16"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3" fillId="0" borderId="16" xfId="3" applyFont="1" applyBorder="1" applyAlignment="1">
      <alignment horizontal="center" vertical="center" wrapText="1"/>
    </xf>
    <xf numFmtId="166" fontId="15" fillId="0" borderId="16" xfId="3" applyNumberFormat="1" applyFont="1" applyFill="1" applyBorder="1" applyAlignment="1">
      <alignment horizontal="justify" vertical="center" wrapText="1"/>
    </xf>
    <xf numFmtId="9" fontId="15" fillId="5" borderId="16" xfId="0" applyNumberFormat="1" applyFont="1" applyFill="1" applyBorder="1" applyAlignment="1">
      <alignment horizontal="center" vertical="center" wrapText="1"/>
    </xf>
    <xf numFmtId="9" fontId="15" fillId="0" borderId="16" xfId="3" applyNumberFormat="1" applyFont="1" applyFill="1" applyBorder="1" applyAlignment="1" applyProtection="1">
      <alignment horizontal="center" vertical="center" wrapText="1"/>
      <protection locked="0"/>
    </xf>
    <xf numFmtId="9" fontId="15" fillId="0" borderId="16" xfId="3" applyNumberFormat="1" applyFont="1" applyFill="1" applyBorder="1" applyAlignment="1">
      <alignment horizontal="center" vertical="center" wrapText="1"/>
    </xf>
    <xf numFmtId="0" fontId="15" fillId="0" borderId="16" xfId="3" applyFont="1" applyFill="1" applyBorder="1" applyAlignment="1">
      <alignment vertical="center" wrapText="1"/>
    </xf>
    <xf numFmtId="9" fontId="15" fillId="0" borderId="16" xfId="0" applyNumberFormat="1" applyFont="1" applyFill="1" applyBorder="1" applyAlignment="1">
      <alignment horizontal="center" vertical="center" wrapText="1"/>
    </xf>
    <xf numFmtId="0" fontId="12" fillId="0" borderId="0" xfId="3" applyFont="1" applyAlignment="1">
      <alignment vertical="center" wrapText="1"/>
    </xf>
    <xf numFmtId="0" fontId="10" fillId="0" borderId="0" xfId="0" applyFont="1"/>
    <xf numFmtId="0" fontId="8" fillId="8" borderId="16" xfId="0" applyFont="1" applyFill="1" applyBorder="1" applyAlignment="1">
      <alignment horizontal="center" vertical="center" wrapText="1"/>
    </xf>
    <xf numFmtId="0" fontId="10" fillId="0" borderId="22" xfId="0" applyFont="1" applyBorder="1" applyAlignment="1">
      <alignment horizontal="center"/>
    </xf>
    <xf numFmtId="9" fontId="10" fillId="0" borderId="22" xfId="0" applyNumberFormat="1" applyFont="1" applyBorder="1" applyAlignment="1">
      <alignment horizontal="center"/>
    </xf>
    <xf numFmtId="9" fontId="10" fillId="0" borderId="16" xfId="2" applyNumberFormat="1" applyFont="1" applyBorder="1" applyAlignment="1">
      <alignment horizontal="center"/>
    </xf>
    <xf numFmtId="9" fontId="4" fillId="0" borderId="16" xfId="0" applyNumberFormat="1" applyFont="1" applyBorder="1" applyAlignment="1">
      <alignment horizontal="center" vertical="center"/>
    </xf>
    <xf numFmtId="9" fontId="17" fillId="0" borderId="16" xfId="0" applyNumberFormat="1" applyFont="1" applyBorder="1" applyAlignment="1">
      <alignment horizontal="center" vertical="center"/>
    </xf>
    <xf numFmtId="0" fontId="12" fillId="0" borderId="16" xfId="3" applyFont="1" applyBorder="1" applyAlignment="1">
      <alignment horizontal="center" vertical="center" wrapText="1"/>
    </xf>
    <xf numFmtId="10" fontId="10" fillId="0" borderId="22" xfId="0" applyNumberFormat="1" applyFont="1" applyBorder="1" applyAlignment="1">
      <alignment horizontal="center"/>
    </xf>
    <xf numFmtId="10" fontId="8" fillId="8" borderId="16" xfId="0" applyNumberFormat="1" applyFont="1" applyFill="1" applyBorder="1" applyAlignment="1">
      <alignment horizontal="center" vertical="center"/>
    </xf>
    <xf numFmtId="0" fontId="8" fillId="8" borderId="16" xfId="0" applyFont="1" applyFill="1" applyBorder="1" applyAlignment="1">
      <alignment horizontal="center" vertical="center"/>
    </xf>
    <xf numFmtId="10" fontId="10" fillId="0" borderId="0" xfId="0" applyNumberFormat="1" applyFont="1"/>
    <xf numFmtId="9" fontId="10" fillId="0" borderId="16" xfId="2" applyNumberFormat="1" applyFont="1" applyBorder="1" applyAlignment="1">
      <alignment horizontal="center" vertical="center"/>
    </xf>
    <xf numFmtId="9" fontId="10" fillId="0" borderId="0" xfId="2" applyFont="1"/>
    <xf numFmtId="0" fontId="8" fillId="8" borderId="16" xfId="0" applyFont="1" applyFill="1" applyBorder="1" applyAlignment="1">
      <alignment horizontal="center"/>
    </xf>
    <xf numFmtId="9" fontId="8" fillId="8" borderId="16" xfId="2" applyNumberFormat="1" applyFont="1" applyFill="1" applyBorder="1" applyAlignment="1">
      <alignment horizontal="center"/>
    </xf>
    <xf numFmtId="167" fontId="10" fillId="0" borderId="0" xfId="0" applyNumberFormat="1" applyFont="1"/>
    <xf numFmtId="10" fontId="10" fillId="0" borderId="0" xfId="2" applyNumberFormat="1" applyFont="1"/>
    <xf numFmtId="0" fontId="14" fillId="7" borderId="16"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8" fillId="0" borderId="3" xfId="0" applyFont="1" applyBorder="1" applyAlignment="1">
      <alignment horizontal="center" vertical="center" wrapText="1"/>
    </xf>
    <xf numFmtId="0" fontId="11" fillId="0" borderId="4" xfId="0" applyFont="1" applyBorder="1"/>
    <xf numFmtId="0" fontId="10" fillId="0" borderId="3" xfId="0" applyFont="1" applyBorder="1" applyAlignment="1">
      <alignment horizontal="center" vertical="center" wrapText="1"/>
    </xf>
    <xf numFmtId="0" fontId="11" fillId="0" borderId="13" xfId="0" applyFont="1" applyBorder="1"/>
    <xf numFmtId="0" fontId="5" fillId="0" borderId="3" xfId="1" applyFont="1" applyBorder="1" applyAlignment="1">
      <alignment horizontal="center" vertical="center" wrapText="1"/>
    </xf>
    <xf numFmtId="0" fontId="3" fillId="0" borderId="4" xfId="1" applyFont="1" applyBorder="1"/>
    <xf numFmtId="0" fontId="7" fillId="0" borderId="16" xfId="0" applyFont="1" applyBorder="1" applyAlignment="1">
      <alignment horizontal="center" vertical="center" wrapText="1"/>
    </xf>
    <xf numFmtId="0" fontId="8" fillId="2" borderId="3" xfId="0" applyFont="1" applyFill="1" applyBorder="1" applyAlignment="1">
      <alignment horizontal="center" vertical="center" wrapText="1"/>
    </xf>
    <xf numFmtId="0" fontId="7" fillId="0" borderId="16" xfId="1" applyFont="1" applyBorder="1" applyAlignment="1">
      <alignment horizontal="center" vertical="center" wrapText="1"/>
    </xf>
    <xf numFmtId="9" fontId="7" fillId="0" borderId="16" xfId="0" applyNumberFormat="1" applyFont="1" applyBorder="1" applyAlignment="1">
      <alignment horizontal="center" vertical="center"/>
    </xf>
    <xf numFmtId="0" fontId="10" fillId="0" borderId="3" xfId="0" applyFont="1" applyBorder="1" applyAlignment="1">
      <alignment vertical="center" wrapText="1"/>
    </xf>
    <xf numFmtId="0" fontId="9" fillId="0" borderId="1" xfId="0" applyFont="1" applyBorder="1" applyAlignment="1">
      <alignment horizontal="center" vertical="center" wrapText="1"/>
    </xf>
    <xf numFmtId="0" fontId="11" fillId="0" borderId="2" xfId="0" applyFont="1" applyBorder="1"/>
    <xf numFmtId="0" fontId="11" fillId="0" borderId="5" xfId="0" applyFont="1" applyBorder="1"/>
    <xf numFmtId="0" fontId="11" fillId="0" borderId="6" xfId="0" applyFont="1" applyBorder="1"/>
    <xf numFmtId="0" fontId="11" fillId="0" borderId="7" xfId="0" applyFont="1" applyBorder="1"/>
    <xf numFmtId="0" fontId="11" fillId="0" borderId="8" xfId="0" applyFont="1" applyBorder="1"/>
    <xf numFmtId="0" fontId="6" fillId="2" borderId="10" xfId="1" applyFont="1" applyFill="1" applyBorder="1" applyAlignment="1">
      <alignment horizontal="center" vertical="center" wrapText="1"/>
    </xf>
    <xf numFmtId="0" fontId="3" fillId="0" borderId="11" xfId="1" applyFont="1" applyBorder="1"/>
    <xf numFmtId="0" fontId="3" fillId="0" borderId="12" xfId="1" applyFont="1" applyBorder="1"/>
    <xf numFmtId="0" fontId="2" fillId="0" borderId="1" xfId="1" applyFont="1" applyBorder="1" applyAlignment="1">
      <alignment horizontal="center" vertical="center" wrapText="1"/>
    </xf>
    <xf numFmtId="0" fontId="3" fillId="0" borderId="2" xfId="1" applyFont="1" applyBorder="1"/>
    <xf numFmtId="0" fontId="3" fillId="0" borderId="5" xfId="1" applyFont="1" applyBorder="1"/>
    <xf numFmtId="0" fontId="3" fillId="0" borderId="6" xfId="1" applyFont="1" applyBorder="1"/>
    <xf numFmtId="0" fontId="3" fillId="0" borderId="7" xfId="1" applyFont="1" applyBorder="1"/>
    <xf numFmtId="0" fontId="3" fillId="0" borderId="8" xfId="1" applyFont="1" applyBorder="1"/>
    <xf numFmtId="0" fontId="4" fillId="0" borderId="1" xfId="1" applyFont="1" applyBorder="1" applyAlignment="1">
      <alignment horizontal="center" vertical="center" wrapText="1"/>
    </xf>
    <xf numFmtId="0" fontId="5" fillId="0" borderId="3" xfId="1" applyFont="1" applyBorder="1" applyAlignment="1">
      <alignment horizontal="left" vertical="center" wrapText="1"/>
    </xf>
    <xf numFmtId="0" fontId="6" fillId="0" borderId="3" xfId="1" applyFont="1" applyBorder="1" applyAlignment="1">
      <alignment horizontal="left" vertical="center" wrapText="1"/>
    </xf>
    <xf numFmtId="0" fontId="8" fillId="0" borderId="1" xfId="0" applyFont="1" applyBorder="1" applyAlignment="1">
      <alignment horizontal="center" vertical="center" wrapText="1"/>
    </xf>
    <xf numFmtId="0" fontId="11" fillId="0" borderId="14" xfId="0" applyFont="1" applyBorder="1"/>
    <xf numFmtId="0" fontId="0" fillId="0" borderId="0" xfId="0" applyFont="1" applyAlignment="1"/>
    <xf numFmtId="0" fontId="11" fillId="0" borderId="15" xfId="0" applyFont="1" applyBorder="1"/>
    <xf numFmtId="0" fontId="13" fillId="6" borderId="16" xfId="3" applyFont="1" applyFill="1" applyBorder="1" applyAlignment="1" applyProtection="1">
      <alignment horizontal="center" vertical="center" wrapText="1"/>
    </xf>
    <xf numFmtId="0" fontId="14" fillId="7" borderId="16"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3" fillId="0" borderId="16" xfId="3" applyFont="1" applyBorder="1" applyAlignment="1">
      <alignment horizontal="center" vertical="center" wrapText="1"/>
    </xf>
    <xf numFmtId="0" fontId="4" fillId="0" borderId="16" xfId="0" applyFont="1" applyBorder="1" applyAlignment="1">
      <alignment horizontal="center" vertical="center"/>
    </xf>
    <xf numFmtId="0" fontId="17" fillId="0" borderId="16" xfId="0" applyFont="1" applyBorder="1" applyAlignment="1">
      <alignment horizontal="center" vertical="center"/>
    </xf>
    <xf numFmtId="0" fontId="12" fillId="0" borderId="18" xfId="3" applyFont="1" applyBorder="1" applyAlignment="1">
      <alignment horizontal="center" vertical="justify" wrapText="1"/>
    </xf>
    <xf numFmtId="0" fontId="12" fillId="0" borderId="19" xfId="3" applyFont="1" applyBorder="1" applyAlignment="1">
      <alignment horizontal="center" vertical="justify" wrapText="1"/>
    </xf>
    <xf numFmtId="0" fontId="12" fillId="0" borderId="16" xfId="3" applyFont="1" applyBorder="1" applyAlignment="1">
      <alignment horizontal="center" vertical="center" wrapText="1"/>
    </xf>
    <xf numFmtId="0" fontId="12" fillId="0" borderId="20" xfId="3" applyFont="1" applyBorder="1" applyAlignment="1">
      <alignment horizontal="center" vertical="center" wrapText="1"/>
    </xf>
    <xf numFmtId="0" fontId="12" fillId="0" borderId="16" xfId="3" applyFont="1" applyBorder="1" applyAlignment="1">
      <alignment horizontal="center" vertical="justify" wrapText="1"/>
    </xf>
    <xf numFmtId="0" fontId="12" fillId="0" borderId="0" xfId="3" applyFont="1" applyBorder="1" applyAlignment="1">
      <alignment horizontal="center" vertical="justify" wrapText="1"/>
    </xf>
    <xf numFmtId="0" fontId="16" fillId="0" borderId="20" xfId="3" applyFont="1" applyBorder="1" applyAlignment="1">
      <alignment horizontal="center" vertical="justify" wrapText="1"/>
    </xf>
    <xf numFmtId="0" fontId="16" fillId="0" borderId="18" xfId="3" applyFont="1" applyBorder="1" applyAlignment="1">
      <alignment horizontal="center" vertical="justify" wrapText="1"/>
    </xf>
    <xf numFmtId="0" fontId="16" fillId="0" borderId="21" xfId="3" applyFont="1" applyBorder="1" applyAlignment="1">
      <alignment horizontal="center" vertical="justify" wrapText="1"/>
    </xf>
    <xf numFmtId="0" fontId="8" fillId="8" borderId="17"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8" fillId="8" borderId="20" xfId="0" applyFont="1" applyFill="1" applyBorder="1" applyAlignment="1">
      <alignment horizontal="center" vertical="center" wrapText="1"/>
    </xf>
    <xf numFmtId="0" fontId="8" fillId="8" borderId="18"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13" fillId="0" borderId="20" xfId="3" applyFont="1" applyBorder="1" applyAlignment="1">
      <alignment horizontal="center" vertical="center" wrapText="1"/>
    </xf>
    <xf numFmtId="0" fontId="13" fillId="0" borderId="18" xfId="3" applyFont="1" applyBorder="1" applyAlignment="1">
      <alignment horizontal="center" vertical="center" wrapText="1"/>
    </xf>
    <xf numFmtId="0" fontId="13" fillId="0" borderId="21" xfId="3" applyFont="1" applyBorder="1" applyAlignment="1">
      <alignment horizontal="center" vertical="center" wrapText="1"/>
    </xf>
    <xf numFmtId="0" fontId="8" fillId="8" borderId="20" xfId="0" applyFont="1" applyFill="1" applyBorder="1" applyAlignment="1">
      <alignment horizontal="center" wrapText="1"/>
    </xf>
    <xf numFmtId="0" fontId="8" fillId="8" borderId="21" xfId="0" applyFont="1" applyFill="1" applyBorder="1" applyAlignment="1">
      <alignment horizontal="center" wrapText="1"/>
    </xf>
    <xf numFmtId="0" fontId="10" fillId="0" borderId="20" xfId="0" applyFont="1" applyBorder="1" applyAlignment="1">
      <alignment horizontal="left" vertical="center" wrapText="1"/>
    </xf>
    <xf numFmtId="0" fontId="10" fillId="0" borderId="18" xfId="0" applyFont="1" applyBorder="1" applyAlignment="1">
      <alignment horizontal="left" vertical="center"/>
    </xf>
    <xf numFmtId="0" fontId="10" fillId="0" borderId="21" xfId="0" applyFont="1" applyBorder="1" applyAlignment="1">
      <alignment horizontal="left" vertical="center"/>
    </xf>
    <xf numFmtId="10" fontId="17" fillId="8" borderId="20" xfId="2" applyNumberFormat="1" applyFont="1" applyFill="1" applyBorder="1" applyAlignment="1">
      <alignment horizontal="center"/>
    </xf>
    <xf numFmtId="10" fontId="17" fillId="8" borderId="18" xfId="2" applyNumberFormat="1" applyFont="1" applyFill="1" applyBorder="1" applyAlignment="1">
      <alignment horizontal="center"/>
    </xf>
    <xf numFmtId="10" fontId="17" fillId="8" borderId="21" xfId="2" applyNumberFormat="1" applyFont="1" applyFill="1" applyBorder="1" applyAlignment="1">
      <alignment horizontal="center"/>
    </xf>
    <xf numFmtId="0" fontId="8" fillId="8" borderId="20" xfId="0" applyFont="1" applyFill="1" applyBorder="1" applyAlignment="1">
      <alignment horizontal="center"/>
    </xf>
    <xf numFmtId="0" fontId="8" fillId="8" borderId="21" xfId="0" applyFont="1" applyFill="1" applyBorder="1" applyAlignment="1">
      <alignment horizontal="center"/>
    </xf>
    <xf numFmtId="0" fontId="10" fillId="0" borderId="18" xfId="0" applyFont="1" applyBorder="1" applyAlignment="1">
      <alignment horizontal="left" vertical="center" wrapText="1"/>
    </xf>
    <xf numFmtId="0" fontId="10" fillId="0" borderId="21" xfId="0" applyFont="1" applyBorder="1" applyAlignment="1">
      <alignment horizontal="left" vertical="center" wrapText="1"/>
    </xf>
  </cellXfs>
  <cellStyles count="4">
    <cellStyle name="Normal" xfId="0" builtinId="0"/>
    <cellStyle name="Normal 2" xfId="1"/>
    <cellStyle name="Normal 4 2" xfId="3"/>
    <cellStyle name="Porcentaje"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a:t>Ejecución de Actividades Programadas </a:t>
            </a:r>
          </a:p>
        </c:rich>
      </c:tx>
      <c:layout/>
      <c:overlay val="0"/>
    </c:title>
    <c:autoTitleDeleted val="0"/>
    <c:plotArea>
      <c:layout/>
      <c:barChart>
        <c:barDir val="col"/>
        <c:grouping val="clustered"/>
        <c:varyColors val="0"/>
        <c:ser>
          <c:idx val="0"/>
          <c:order val="0"/>
          <c:tx>
            <c:strRef>
              <c:f>[1]GRAFICA!$B$6</c:f>
              <c:strCache>
                <c:ptCount val="1"/>
                <c:pt idx="0">
                  <c:v>Ejecución Real</c:v>
                </c:pt>
              </c:strCache>
            </c:strRef>
          </c:tx>
          <c:invertIfNegative val="0"/>
          <c:cat>
            <c:strRef>
              <c:f>[1]GRAFICA!$A$7</c:f>
              <c:strCache>
                <c:ptCount val="1"/>
                <c:pt idx="0">
                  <c:v>Actividad 12</c:v>
                </c:pt>
              </c:strCache>
            </c:strRef>
          </c:cat>
          <c:val>
            <c:numRef>
              <c:f>[1]GRAFICA!$B$7</c:f>
              <c:numCache>
                <c:formatCode>General</c:formatCode>
                <c:ptCount val="1"/>
                <c:pt idx="0">
                  <c:v>0.25</c:v>
                </c:pt>
              </c:numCache>
            </c:numRef>
          </c:val>
          <c:extLst>
            <c:ext xmlns:c16="http://schemas.microsoft.com/office/drawing/2014/chart" uri="{C3380CC4-5D6E-409C-BE32-E72D297353CC}">
              <c16:uniqueId val="{00000000-C992-4119-AA90-A59AF823D3C6}"/>
            </c:ext>
          </c:extLst>
        </c:ser>
        <c:ser>
          <c:idx val="1"/>
          <c:order val="1"/>
          <c:tx>
            <c:strRef>
              <c:f>[1]GRAFICA!$C$6</c:f>
              <c:strCache>
                <c:ptCount val="1"/>
                <c:pt idx="0">
                  <c:v>Ejecución Programada</c:v>
                </c:pt>
              </c:strCache>
            </c:strRef>
          </c:tx>
          <c:invertIfNegative val="0"/>
          <c:cat>
            <c:strRef>
              <c:f>[1]GRAFICA!$A$7</c:f>
              <c:strCache>
                <c:ptCount val="1"/>
                <c:pt idx="0">
                  <c:v>Actividad 12</c:v>
                </c:pt>
              </c:strCache>
            </c:strRef>
          </c:cat>
          <c:val>
            <c:numRef>
              <c:f>[1]GRAFICA!$C$7</c:f>
              <c:numCache>
                <c:formatCode>General</c:formatCode>
                <c:ptCount val="1"/>
                <c:pt idx="0">
                  <c:v>1</c:v>
                </c:pt>
              </c:numCache>
            </c:numRef>
          </c:val>
          <c:extLst>
            <c:ext xmlns:c16="http://schemas.microsoft.com/office/drawing/2014/chart" uri="{C3380CC4-5D6E-409C-BE32-E72D297353CC}">
              <c16:uniqueId val="{00000001-C992-4119-AA90-A59AF823D3C6}"/>
            </c:ext>
          </c:extLst>
        </c:ser>
        <c:dLbls>
          <c:showLegendKey val="0"/>
          <c:showVal val="0"/>
          <c:showCatName val="0"/>
          <c:showSerName val="0"/>
          <c:showPercent val="0"/>
          <c:showBubbleSize val="0"/>
        </c:dLbls>
        <c:gapWidth val="150"/>
        <c:axId val="459729480"/>
        <c:axId val="459723600"/>
      </c:barChart>
      <c:catAx>
        <c:axId val="459729480"/>
        <c:scaling>
          <c:orientation val="minMax"/>
        </c:scaling>
        <c:delete val="0"/>
        <c:axPos val="b"/>
        <c:numFmt formatCode="General" sourceLinked="0"/>
        <c:majorTickMark val="none"/>
        <c:minorTickMark val="none"/>
        <c:tickLblPos val="nextTo"/>
        <c:crossAx val="459723600"/>
        <c:crosses val="autoZero"/>
        <c:auto val="1"/>
        <c:lblAlgn val="ctr"/>
        <c:lblOffset val="100"/>
        <c:noMultiLvlLbl val="0"/>
      </c:catAx>
      <c:valAx>
        <c:axId val="459723600"/>
        <c:scaling>
          <c:orientation val="minMax"/>
          <c:max val="1"/>
        </c:scaling>
        <c:delete val="0"/>
        <c:axPos val="l"/>
        <c:majorGridlines/>
        <c:numFmt formatCode="General" sourceLinked="1"/>
        <c:majorTickMark val="none"/>
        <c:minorTickMark val="none"/>
        <c:tickLblPos val="nextTo"/>
        <c:crossAx val="459729480"/>
        <c:crosses val="autoZero"/>
        <c:crossBetween val="between"/>
      </c:valAx>
    </c:plotArea>
    <c:legend>
      <c:legendPos val="r"/>
      <c:layout/>
      <c:overlay val="0"/>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a:t>Ejecución de Actividades Programadas </a:t>
            </a:r>
          </a:p>
        </c:rich>
      </c:tx>
      <c:layout/>
      <c:overlay val="0"/>
    </c:title>
    <c:autoTitleDeleted val="0"/>
    <c:plotArea>
      <c:layout/>
      <c:barChart>
        <c:barDir val="col"/>
        <c:grouping val="clustered"/>
        <c:varyColors val="0"/>
        <c:ser>
          <c:idx val="0"/>
          <c:order val="0"/>
          <c:tx>
            <c:strRef>
              <c:f>[1]GRAFICA!$B$6</c:f>
              <c:strCache>
                <c:ptCount val="1"/>
                <c:pt idx="0">
                  <c:v>Ejecución Real</c:v>
                </c:pt>
              </c:strCache>
            </c:strRef>
          </c:tx>
          <c:invertIfNegative val="0"/>
          <c:cat>
            <c:strRef>
              <c:f>[1]GRAFICA!$A$7</c:f>
              <c:strCache>
                <c:ptCount val="1"/>
                <c:pt idx="0">
                  <c:v>Actividad 12</c:v>
                </c:pt>
              </c:strCache>
            </c:strRef>
          </c:cat>
          <c:val>
            <c:numRef>
              <c:f>[1]GRAFICA!$B$7</c:f>
              <c:numCache>
                <c:formatCode>General</c:formatCode>
                <c:ptCount val="1"/>
                <c:pt idx="0">
                  <c:v>0.25</c:v>
                </c:pt>
              </c:numCache>
            </c:numRef>
          </c:val>
          <c:extLst>
            <c:ext xmlns:c16="http://schemas.microsoft.com/office/drawing/2014/chart" uri="{C3380CC4-5D6E-409C-BE32-E72D297353CC}">
              <c16:uniqueId val="{00000000-4D9B-4252-85B4-47B52EBC32E1}"/>
            </c:ext>
          </c:extLst>
        </c:ser>
        <c:ser>
          <c:idx val="1"/>
          <c:order val="1"/>
          <c:tx>
            <c:strRef>
              <c:f>[1]GRAFICA!$C$6</c:f>
              <c:strCache>
                <c:ptCount val="1"/>
                <c:pt idx="0">
                  <c:v>Ejecución Programada</c:v>
                </c:pt>
              </c:strCache>
            </c:strRef>
          </c:tx>
          <c:invertIfNegative val="0"/>
          <c:cat>
            <c:strRef>
              <c:f>[1]GRAFICA!$A$7</c:f>
              <c:strCache>
                <c:ptCount val="1"/>
                <c:pt idx="0">
                  <c:v>Actividad 12</c:v>
                </c:pt>
              </c:strCache>
            </c:strRef>
          </c:cat>
          <c:val>
            <c:numRef>
              <c:f>[1]GRAFICA!$C$7</c:f>
              <c:numCache>
                <c:formatCode>General</c:formatCode>
                <c:ptCount val="1"/>
                <c:pt idx="0">
                  <c:v>1</c:v>
                </c:pt>
              </c:numCache>
            </c:numRef>
          </c:val>
          <c:extLst>
            <c:ext xmlns:c16="http://schemas.microsoft.com/office/drawing/2014/chart" uri="{C3380CC4-5D6E-409C-BE32-E72D297353CC}">
              <c16:uniqueId val="{00000001-4D9B-4252-85B4-47B52EBC32E1}"/>
            </c:ext>
          </c:extLst>
        </c:ser>
        <c:dLbls>
          <c:showLegendKey val="0"/>
          <c:showVal val="0"/>
          <c:showCatName val="0"/>
          <c:showSerName val="0"/>
          <c:showPercent val="0"/>
          <c:showBubbleSize val="0"/>
        </c:dLbls>
        <c:gapWidth val="150"/>
        <c:axId val="459729480"/>
        <c:axId val="459723600"/>
      </c:barChart>
      <c:catAx>
        <c:axId val="459729480"/>
        <c:scaling>
          <c:orientation val="minMax"/>
        </c:scaling>
        <c:delete val="0"/>
        <c:axPos val="b"/>
        <c:numFmt formatCode="General" sourceLinked="0"/>
        <c:majorTickMark val="none"/>
        <c:minorTickMark val="none"/>
        <c:tickLblPos val="nextTo"/>
        <c:crossAx val="459723600"/>
        <c:crosses val="autoZero"/>
        <c:auto val="1"/>
        <c:lblAlgn val="ctr"/>
        <c:lblOffset val="100"/>
        <c:noMultiLvlLbl val="0"/>
      </c:catAx>
      <c:valAx>
        <c:axId val="459723600"/>
        <c:scaling>
          <c:orientation val="minMax"/>
          <c:max val="1"/>
        </c:scaling>
        <c:delete val="0"/>
        <c:axPos val="l"/>
        <c:majorGridlines/>
        <c:numFmt formatCode="General" sourceLinked="1"/>
        <c:majorTickMark val="none"/>
        <c:minorTickMark val="none"/>
        <c:tickLblPos val="nextTo"/>
        <c:crossAx val="459729480"/>
        <c:crosses val="autoZero"/>
        <c:crossBetween val="between"/>
      </c:valAx>
    </c:plotArea>
    <c:legend>
      <c:legendPos val="r"/>
      <c:layout/>
      <c:overlay val="0"/>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8</xdr:col>
      <xdr:colOff>374650</xdr:colOff>
      <xdr:row>0</xdr:row>
      <xdr:rowOff>168275</xdr:rowOff>
    </xdr:from>
    <xdr:ext cx="1066800" cy="762000"/>
    <xdr:pic>
      <xdr:nvPicPr>
        <xdr:cNvPr id="4" name="image1.png"/>
        <xdr:cNvPicPr preferRelativeResize="0"/>
      </xdr:nvPicPr>
      <xdr:blipFill>
        <a:blip xmlns:r="http://schemas.openxmlformats.org/officeDocument/2006/relationships" r:embed="rId1" cstate="print"/>
        <a:stretch>
          <a:fillRect/>
        </a:stretch>
      </xdr:blipFill>
      <xdr:spPr>
        <a:xfrm>
          <a:off x="13249275" y="168275"/>
          <a:ext cx="1066800" cy="762000"/>
        </a:xfrm>
        <a:prstGeom prst="rect">
          <a:avLst/>
        </a:prstGeom>
        <a:noFill/>
      </xdr:spPr>
    </xdr:pic>
    <xdr:clientData fLocksWithSheet="0"/>
  </xdr:oneCellAnchor>
  <xdr:oneCellAnchor>
    <xdr:from>
      <xdr:col>0</xdr:col>
      <xdr:colOff>825500</xdr:colOff>
      <xdr:row>0</xdr:row>
      <xdr:rowOff>142875</xdr:rowOff>
    </xdr:from>
    <xdr:ext cx="1066800" cy="762000"/>
    <xdr:pic>
      <xdr:nvPicPr>
        <xdr:cNvPr id="3" name="image1.png"/>
        <xdr:cNvPicPr preferRelativeResize="0"/>
      </xdr:nvPicPr>
      <xdr:blipFill>
        <a:blip xmlns:r="http://schemas.openxmlformats.org/officeDocument/2006/relationships" r:embed="rId1" cstate="print"/>
        <a:stretch>
          <a:fillRect/>
        </a:stretch>
      </xdr:blipFill>
      <xdr:spPr>
        <a:xfrm>
          <a:off x="825500" y="142875"/>
          <a:ext cx="1066800" cy="7620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38100</xdr:rowOff>
    </xdr:from>
    <xdr:to>
      <xdr:col>5</xdr:col>
      <xdr:colOff>1647825</xdr:colOff>
      <xdr:row>39</xdr:row>
      <xdr:rowOff>100014</xdr:rowOff>
    </xdr:to>
    <xdr:graphicFrame macro="">
      <xdr:nvGraphicFramePr>
        <xdr:cNvPr id="2" name="4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xdr:row>
      <xdr:rowOff>38100</xdr:rowOff>
    </xdr:from>
    <xdr:to>
      <xdr:col>5</xdr:col>
      <xdr:colOff>1647825</xdr:colOff>
      <xdr:row>39</xdr:row>
      <xdr:rowOff>100014</xdr:rowOff>
    </xdr:to>
    <xdr:graphicFrame macro="">
      <xdr:nvGraphicFramePr>
        <xdr:cNvPr id="3" name="4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LANEACION%202023/PLAN%20DE%20DESARROLLO%202023/SEGUIMIENTO%20POA%20I%20TRIMESTRE/Linea%201/7.%20URGENCIAS/POA%20Y%20PA%20Linea%201%20-%20Urgenc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a No. 1"/>
      <sheetName val="GRAFICA"/>
      <sheetName val="RESUMEN"/>
    </sheetNames>
    <sheetDataSet>
      <sheetData sheetId="0"/>
      <sheetData sheetId="1">
        <row r="6">
          <cell r="B6" t="str">
            <v>Ejecución Real</v>
          </cell>
          <cell r="C6" t="str">
            <v>Ejecución Programada</v>
          </cell>
        </row>
        <row r="7">
          <cell r="A7" t="str">
            <v>Actividad 12</v>
          </cell>
          <cell r="B7">
            <v>0.25</v>
          </cell>
          <cell r="C7">
            <v>1</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6"/>
  <sheetViews>
    <sheetView topLeftCell="L11" zoomScale="80" zoomScaleNormal="80" zoomScaleSheetLayoutView="70" workbookViewId="0">
      <selection activeCell="AI12" sqref="AI12"/>
    </sheetView>
  </sheetViews>
  <sheetFormatPr baseColWidth="10" defaultRowHeight="15" x14ac:dyDescent="0.25"/>
  <cols>
    <col min="1" max="1" width="20.7109375" customWidth="1"/>
    <col min="2" max="2" width="25" customWidth="1"/>
    <col min="3" max="3" width="31.42578125" customWidth="1"/>
    <col min="4" max="4" width="38.140625" customWidth="1"/>
    <col min="5" max="5" width="37.5703125" customWidth="1"/>
    <col min="6" max="6" width="17.28515625" customWidth="1"/>
    <col min="7" max="7" width="2.42578125" customWidth="1"/>
    <col min="8" max="8" width="23.140625" customWidth="1"/>
    <col min="9" max="9" width="34.28515625" customWidth="1"/>
    <col min="10" max="10" width="32.85546875" customWidth="1"/>
    <col min="11" max="11" width="40.140625" customWidth="1"/>
    <col min="13" max="13" width="14.28515625" customWidth="1"/>
    <col min="14" max="14" width="19.85546875" customWidth="1"/>
    <col min="15" max="15" width="19.28515625" customWidth="1"/>
    <col min="16" max="16" width="24.7109375" customWidth="1"/>
    <col min="17" max="17" width="5.28515625" customWidth="1"/>
    <col min="18" max="18" width="22.42578125" customWidth="1"/>
  </cols>
  <sheetData>
    <row r="1" spans="1:38" x14ac:dyDescent="0.25">
      <c r="A1" s="83"/>
      <c r="B1" s="84"/>
      <c r="C1" s="89" t="s">
        <v>0</v>
      </c>
      <c r="D1" s="84"/>
      <c r="E1" s="90" t="s">
        <v>1</v>
      </c>
      <c r="F1" s="68"/>
      <c r="H1" s="74"/>
      <c r="I1" s="75"/>
      <c r="J1" s="92" t="s">
        <v>0</v>
      </c>
      <c r="K1" s="93"/>
      <c r="L1" s="93"/>
      <c r="M1" s="75"/>
      <c r="N1" s="73" t="s">
        <v>32</v>
      </c>
      <c r="O1" s="66"/>
      <c r="P1" s="64"/>
    </row>
    <row r="2" spans="1:38" x14ac:dyDescent="0.25">
      <c r="A2" s="85"/>
      <c r="B2" s="86"/>
      <c r="C2" s="85"/>
      <c r="D2" s="86"/>
      <c r="E2" s="90" t="s">
        <v>2</v>
      </c>
      <c r="F2" s="68"/>
      <c r="H2" s="76"/>
      <c r="I2" s="77"/>
      <c r="J2" s="76"/>
      <c r="K2" s="94"/>
      <c r="L2" s="94"/>
      <c r="M2" s="77"/>
      <c r="N2" s="73" t="s">
        <v>2</v>
      </c>
      <c r="O2" s="66"/>
      <c r="P2" s="64"/>
    </row>
    <row r="3" spans="1:38" ht="15" customHeight="1" x14ac:dyDescent="0.25">
      <c r="A3" s="85"/>
      <c r="B3" s="86"/>
      <c r="C3" s="85"/>
      <c r="D3" s="86"/>
      <c r="E3" s="90" t="s">
        <v>3</v>
      </c>
      <c r="F3" s="68"/>
      <c r="H3" s="76"/>
      <c r="I3" s="77"/>
      <c r="J3" s="76"/>
      <c r="K3" s="94"/>
      <c r="L3" s="94"/>
      <c r="M3" s="77"/>
      <c r="N3" s="73" t="s">
        <v>3</v>
      </c>
      <c r="O3" s="66"/>
      <c r="P3" s="64"/>
    </row>
    <row r="4" spans="1:38" x14ac:dyDescent="0.25">
      <c r="A4" s="85"/>
      <c r="B4" s="86"/>
      <c r="C4" s="85"/>
      <c r="D4" s="86"/>
      <c r="E4" s="90" t="s">
        <v>4</v>
      </c>
      <c r="F4" s="68"/>
      <c r="H4" s="76"/>
      <c r="I4" s="77"/>
      <c r="J4" s="76"/>
      <c r="K4" s="94"/>
      <c r="L4" s="94"/>
      <c r="M4" s="77"/>
      <c r="N4" s="73" t="s">
        <v>4</v>
      </c>
      <c r="O4" s="66"/>
      <c r="P4" s="64"/>
    </row>
    <row r="5" spans="1:38" ht="15" customHeight="1" x14ac:dyDescent="0.25">
      <c r="A5" s="87"/>
      <c r="B5" s="88"/>
      <c r="C5" s="87"/>
      <c r="D5" s="88"/>
      <c r="E5" s="90" t="s">
        <v>5</v>
      </c>
      <c r="F5" s="68"/>
      <c r="H5" s="78"/>
      <c r="I5" s="79"/>
      <c r="J5" s="78"/>
      <c r="K5" s="95"/>
      <c r="L5" s="95"/>
      <c r="M5" s="79"/>
      <c r="N5" s="73" t="s">
        <v>33</v>
      </c>
      <c r="O5" s="66"/>
      <c r="P5" s="64"/>
    </row>
    <row r="6" spans="1:38" ht="15" customHeight="1" x14ac:dyDescent="0.25">
      <c r="A6" s="1"/>
      <c r="B6" s="1"/>
      <c r="C6" s="1"/>
      <c r="D6" s="1"/>
      <c r="E6" s="1"/>
      <c r="F6" s="1"/>
      <c r="H6" s="9"/>
      <c r="I6" s="9"/>
      <c r="J6" s="9"/>
      <c r="K6" s="9"/>
      <c r="L6" s="9"/>
      <c r="M6" s="9"/>
      <c r="N6" s="9"/>
      <c r="O6" s="5"/>
      <c r="P6" s="5"/>
    </row>
    <row r="7" spans="1:38" x14ac:dyDescent="0.25">
      <c r="A7" s="91" t="s">
        <v>6</v>
      </c>
      <c r="B7" s="68"/>
      <c r="C7" s="2" t="s">
        <v>7</v>
      </c>
      <c r="D7" s="3" t="s">
        <v>8</v>
      </c>
      <c r="E7" s="67" t="s">
        <v>9</v>
      </c>
      <c r="F7" s="68"/>
      <c r="H7" s="63" t="s">
        <v>6</v>
      </c>
      <c r="I7" s="64"/>
      <c r="J7" s="7" t="s">
        <v>34</v>
      </c>
      <c r="K7" s="8" t="s">
        <v>8</v>
      </c>
      <c r="L7" s="65" t="s">
        <v>9</v>
      </c>
      <c r="M7" s="66"/>
      <c r="N7" s="66"/>
      <c r="O7" s="66"/>
      <c r="P7" s="64"/>
    </row>
    <row r="8" spans="1:38" ht="15.75" thickBot="1" x14ac:dyDescent="0.3">
      <c r="A8" s="4"/>
      <c r="B8" s="4"/>
      <c r="C8" s="4"/>
      <c r="D8" s="4"/>
      <c r="E8" s="4"/>
      <c r="F8" s="4"/>
      <c r="H8" s="10"/>
      <c r="I8" s="10"/>
      <c r="J8" s="10"/>
      <c r="K8" s="10"/>
      <c r="L8" s="10"/>
      <c r="M8" s="10"/>
      <c r="N8" s="10"/>
      <c r="O8" s="5"/>
      <c r="P8" s="5"/>
    </row>
    <row r="9" spans="1:38" ht="15.75" customHeight="1" thickBot="1" x14ac:dyDescent="0.3">
      <c r="A9" s="80" t="s">
        <v>10</v>
      </c>
      <c r="B9" s="81"/>
      <c r="C9" s="81"/>
      <c r="D9" s="81"/>
      <c r="E9" s="81"/>
      <c r="F9" s="82"/>
      <c r="H9" s="70" t="s">
        <v>106</v>
      </c>
      <c r="I9" s="66"/>
      <c r="J9" s="66"/>
      <c r="K9" s="66"/>
      <c r="L9" s="66"/>
      <c r="M9" s="66"/>
      <c r="N9" s="66"/>
      <c r="O9" s="66"/>
      <c r="P9" s="64"/>
    </row>
    <row r="10" spans="1:38" ht="15.75" x14ac:dyDescent="0.25">
      <c r="A10" s="4"/>
      <c r="B10" s="4"/>
      <c r="C10" s="4"/>
      <c r="D10" s="4"/>
      <c r="E10" s="4"/>
      <c r="F10" s="4"/>
      <c r="R10" s="96" t="s">
        <v>60</v>
      </c>
      <c r="S10" s="96"/>
      <c r="T10" s="97" t="s">
        <v>107</v>
      </c>
      <c r="U10" s="97"/>
      <c r="V10" s="97"/>
      <c r="W10" s="97" t="s">
        <v>108</v>
      </c>
      <c r="X10" s="97"/>
      <c r="Y10" s="97"/>
      <c r="Z10" s="97" t="s">
        <v>61</v>
      </c>
      <c r="AA10" s="97"/>
      <c r="AB10" s="97"/>
      <c r="AC10" s="97" t="s">
        <v>62</v>
      </c>
      <c r="AD10" s="97"/>
      <c r="AE10" s="97"/>
      <c r="AF10" s="98" t="s">
        <v>63</v>
      </c>
      <c r="AG10" s="98"/>
      <c r="AH10" s="98"/>
      <c r="AI10" s="62"/>
      <c r="AJ10" s="62"/>
      <c r="AK10" s="99"/>
      <c r="AL10" s="99"/>
    </row>
    <row r="11" spans="1:38" ht="102.75" customHeight="1" x14ac:dyDescent="0.25">
      <c r="A11" s="27" t="s">
        <v>43</v>
      </c>
      <c r="B11" s="27" t="s">
        <v>11</v>
      </c>
      <c r="C11" s="27" t="s">
        <v>12</v>
      </c>
      <c r="D11" s="27" t="s">
        <v>13</v>
      </c>
      <c r="E11" s="27" t="s">
        <v>14</v>
      </c>
      <c r="F11" s="27" t="s">
        <v>15</v>
      </c>
      <c r="G11" s="28"/>
      <c r="H11" s="18" t="s">
        <v>23</v>
      </c>
      <c r="I11" s="18" t="s">
        <v>24</v>
      </c>
      <c r="J11" s="18" t="s">
        <v>13</v>
      </c>
      <c r="K11" s="18" t="s">
        <v>14</v>
      </c>
      <c r="L11" s="18" t="s">
        <v>15</v>
      </c>
      <c r="M11" s="18" t="s">
        <v>25</v>
      </c>
      <c r="N11" s="18" t="s">
        <v>26</v>
      </c>
      <c r="O11" s="18" t="s">
        <v>27</v>
      </c>
      <c r="P11" s="18" t="s">
        <v>28</v>
      </c>
      <c r="Q11" s="5"/>
      <c r="R11" s="32" t="s">
        <v>64</v>
      </c>
      <c r="S11" s="32" t="s">
        <v>65</v>
      </c>
      <c r="T11" s="61" t="s">
        <v>66</v>
      </c>
      <c r="U11" s="61" t="s">
        <v>67</v>
      </c>
      <c r="V11" s="61" t="s">
        <v>68</v>
      </c>
      <c r="W11" s="61" t="s">
        <v>66</v>
      </c>
      <c r="X11" s="61" t="s">
        <v>67</v>
      </c>
      <c r="Y11" s="61" t="s">
        <v>68</v>
      </c>
      <c r="Z11" s="33" t="s">
        <v>66</v>
      </c>
      <c r="AA11" s="33" t="s">
        <v>67</v>
      </c>
      <c r="AB11" s="33" t="s">
        <v>68</v>
      </c>
      <c r="AC11" s="33" t="s">
        <v>66</v>
      </c>
      <c r="AD11" s="33" t="s">
        <v>67</v>
      </c>
      <c r="AE11" s="33" t="s">
        <v>68</v>
      </c>
      <c r="AF11" s="34" t="s">
        <v>66</v>
      </c>
      <c r="AG11" s="34" t="s">
        <v>67</v>
      </c>
      <c r="AH11" s="34" t="s">
        <v>68</v>
      </c>
      <c r="AI11" s="62" t="s">
        <v>109</v>
      </c>
      <c r="AJ11" s="62" t="s">
        <v>110</v>
      </c>
      <c r="AK11" s="35" t="s">
        <v>69</v>
      </c>
      <c r="AL11" s="35" t="s">
        <v>70</v>
      </c>
    </row>
    <row r="12" spans="1:38" ht="151.5" customHeight="1" x14ac:dyDescent="0.25">
      <c r="A12" s="71" t="s">
        <v>16</v>
      </c>
      <c r="B12" s="71" t="s">
        <v>17</v>
      </c>
      <c r="C12" s="31" t="s">
        <v>36</v>
      </c>
      <c r="D12" s="24" t="s">
        <v>52</v>
      </c>
      <c r="E12" s="29" t="s">
        <v>53</v>
      </c>
      <c r="F12" s="26">
        <v>3</v>
      </c>
      <c r="G12" s="17"/>
      <c r="H12" s="19">
        <v>1</v>
      </c>
      <c r="I12" s="12" t="s">
        <v>56</v>
      </c>
      <c r="J12" s="12" t="s">
        <v>44</v>
      </c>
      <c r="K12" s="12" t="s">
        <v>57</v>
      </c>
      <c r="L12" s="20">
        <v>1</v>
      </c>
      <c r="M12" s="21">
        <v>2024</v>
      </c>
      <c r="N12" s="22" t="s">
        <v>29</v>
      </c>
      <c r="O12" s="12" t="s">
        <v>30</v>
      </c>
      <c r="P12" s="12" t="s">
        <v>58</v>
      </c>
      <c r="Q12" s="5"/>
      <c r="R12" s="36" t="s">
        <v>71</v>
      </c>
      <c r="S12" s="37">
        <v>1</v>
      </c>
      <c r="T12" s="38">
        <v>0.25</v>
      </c>
      <c r="U12" s="38">
        <v>0</v>
      </c>
      <c r="V12" s="39">
        <f>+(U12*1)/T12</f>
        <v>0</v>
      </c>
      <c r="W12" s="38">
        <v>0.25</v>
      </c>
      <c r="X12" s="38">
        <v>0</v>
      </c>
      <c r="Y12" s="39">
        <f>+(X12*1)/W12</f>
        <v>0</v>
      </c>
      <c r="Z12" s="38">
        <v>0.25</v>
      </c>
      <c r="AA12" s="38">
        <v>0</v>
      </c>
      <c r="AB12" s="39">
        <f>+(AA12*1)/Z12</f>
        <v>0</v>
      </c>
      <c r="AC12" s="38">
        <v>0.25</v>
      </c>
      <c r="AD12" s="38">
        <v>0</v>
      </c>
      <c r="AE12" s="39">
        <f>+(AD12*1)/AC12</f>
        <v>0</v>
      </c>
      <c r="AF12" s="39">
        <v>1</v>
      </c>
      <c r="AG12" s="39">
        <f>+AA12+AD12</f>
        <v>0</v>
      </c>
      <c r="AH12" s="39">
        <f>+(AG12*1)/AF12</f>
        <v>0</v>
      </c>
      <c r="AI12" s="39"/>
      <c r="AJ12" s="39"/>
      <c r="AK12" s="40"/>
      <c r="AL12" s="40"/>
    </row>
    <row r="13" spans="1:38" ht="60" customHeight="1" x14ac:dyDescent="0.25">
      <c r="A13" s="71"/>
      <c r="B13" s="71"/>
      <c r="C13" s="13" t="s">
        <v>18</v>
      </c>
      <c r="D13" s="14" t="s">
        <v>35</v>
      </c>
      <c r="E13" s="14" t="s">
        <v>19</v>
      </c>
      <c r="F13" s="15">
        <v>0.9</v>
      </c>
      <c r="G13" s="17"/>
      <c r="H13" s="19">
        <v>2</v>
      </c>
      <c r="I13" s="12" t="s">
        <v>31</v>
      </c>
      <c r="J13" s="12" t="s">
        <v>50</v>
      </c>
      <c r="K13" s="12" t="s">
        <v>51</v>
      </c>
      <c r="L13" s="23">
        <v>1</v>
      </c>
      <c r="M13" s="21">
        <v>2024</v>
      </c>
      <c r="N13" s="22" t="s">
        <v>29</v>
      </c>
      <c r="O13" s="12" t="s">
        <v>30</v>
      </c>
      <c r="P13" s="30" t="s">
        <v>58</v>
      </c>
      <c r="Q13" s="5"/>
      <c r="R13" s="36" t="s">
        <v>71</v>
      </c>
      <c r="S13" s="37">
        <v>1</v>
      </c>
      <c r="T13" s="38">
        <v>0.25</v>
      </c>
      <c r="U13" s="38">
        <v>0</v>
      </c>
      <c r="V13" s="39">
        <f t="shared" ref="V13:V16" si="0">+(U13*1)/T13</f>
        <v>0</v>
      </c>
      <c r="W13" s="38">
        <v>0.25</v>
      </c>
      <c r="X13" s="38">
        <v>0</v>
      </c>
      <c r="Y13" s="39">
        <f t="shared" ref="Y13:Y16" si="1">+(X13*1)/W13</f>
        <v>0</v>
      </c>
      <c r="Z13" s="38">
        <v>0.25</v>
      </c>
      <c r="AA13" s="38">
        <v>0</v>
      </c>
      <c r="AB13" s="39">
        <f t="shared" ref="AB13:AB16" si="2">+(AA13*1)/Z13</f>
        <v>0</v>
      </c>
      <c r="AC13" s="38">
        <v>0.25</v>
      </c>
      <c r="AD13" s="38">
        <v>0</v>
      </c>
      <c r="AE13" s="39">
        <f t="shared" ref="AE13:AE16" si="3">+(AD13*1)/AC13</f>
        <v>0</v>
      </c>
      <c r="AF13" s="39">
        <v>1</v>
      </c>
      <c r="AG13" s="39">
        <f t="shared" ref="AG13:AG16" si="4">+AA13+AD13</f>
        <v>0</v>
      </c>
      <c r="AH13" s="39">
        <f t="shared" ref="AH13:AH16" si="5">+(AG13*1)/AF13</f>
        <v>0</v>
      </c>
      <c r="AI13" s="39"/>
      <c r="AJ13" s="39"/>
      <c r="AK13" s="40"/>
      <c r="AL13" s="40"/>
    </row>
    <row r="14" spans="1:38" s="11" customFormat="1" ht="150" x14ac:dyDescent="0.25">
      <c r="A14" s="71"/>
      <c r="B14" s="71"/>
      <c r="C14" s="14" t="s">
        <v>20</v>
      </c>
      <c r="D14" s="14" t="s">
        <v>54</v>
      </c>
      <c r="E14" s="14" t="s">
        <v>55</v>
      </c>
      <c r="F14" s="16">
        <v>0.95</v>
      </c>
      <c r="G14" s="17"/>
      <c r="H14" s="19">
        <v>3</v>
      </c>
      <c r="I14" s="12" t="s">
        <v>41</v>
      </c>
      <c r="J14" s="12" t="s">
        <v>45</v>
      </c>
      <c r="K14" s="12" t="s">
        <v>46</v>
      </c>
      <c r="L14" s="20">
        <v>1</v>
      </c>
      <c r="M14" s="21">
        <v>2024</v>
      </c>
      <c r="N14" s="22" t="s">
        <v>29</v>
      </c>
      <c r="O14" s="12" t="s">
        <v>30</v>
      </c>
      <c r="P14" s="30" t="s">
        <v>58</v>
      </c>
      <c r="R14" s="36" t="s">
        <v>71</v>
      </c>
      <c r="S14" s="37">
        <v>1</v>
      </c>
      <c r="T14" s="38">
        <v>0.25</v>
      </c>
      <c r="U14" s="38">
        <v>0</v>
      </c>
      <c r="V14" s="39">
        <f t="shared" si="0"/>
        <v>0</v>
      </c>
      <c r="W14" s="38">
        <v>0.25</v>
      </c>
      <c r="X14" s="38">
        <v>0</v>
      </c>
      <c r="Y14" s="39">
        <f t="shared" si="1"/>
        <v>0</v>
      </c>
      <c r="Z14" s="38">
        <v>0.25</v>
      </c>
      <c r="AA14" s="38">
        <v>0</v>
      </c>
      <c r="AB14" s="39">
        <f t="shared" si="2"/>
        <v>0</v>
      </c>
      <c r="AC14" s="38">
        <v>0.25</v>
      </c>
      <c r="AD14" s="38">
        <v>0</v>
      </c>
      <c r="AE14" s="39">
        <f t="shared" si="3"/>
        <v>0</v>
      </c>
      <c r="AF14" s="39">
        <v>1</v>
      </c>
      <c r="AG14" s="39">
        <f t="shared" si="4"/>
        <v>0</v>
      </c>
      <c r="AH14" s="39">
        <f t="shared" si="5"/>
        <v>0</v>
      </c>
      <c r="AI14" s="39"/>
      <c r="AJ14" s="39"/>
      <c r="AK14" s="40"/>
      <c r="AL14" s="40"/>
    </row>
    <row r="15" spans="1:38" ht="125.25" customHeight="1" x14ac:dyDescent="0.25">
      <c r="A15" s="69" t="s">
        <v>37</v>
      </c>
      <c r="B15" s="69" t="s">
        <v>21</v>
      </c>
      <c r="C15" s="69" t="s">
        <v>22</v>
      </c>
      <c r="D15" s="69" t="s">
        <v>39</v>
      </c>
      <c r="E15" s="69" t="s">
        <v>47</v>
      </c>
      <c r="F15" s="72">
        <v>0.95</v>
      </c>
      <c r="G15" s="17"/>
      <c r="H15" s="19">
        <v>4</v>
      </c>
      <c r="I15" s="12" t="s">
        <v>38</v>
      </c>
      <c r="J15" s="12" t="s">
        <v>40</v>
      </c>
      <c r="K15" s="24" t="s">
        <v>42</v>
      </c>
      <c r="L15" s="20">
        <v>1</v>
      </c>
      <c r="M15" s="19">
        <v>2024</v>
      </c>
      <c r="N15" s="22" t="s">
        <v>29</v>
      </c>
      <c r="O15" s="19" t="s">
        <v>30</v>
      </c>
      <c r="P15" s="30" t="s">
        <v>58</v>
      </c>
      <c r="Q15" s="6"/>
      <c r="R15" s="36" t="s">
        <v>71</v>
      </c>
      <c r="S15" s="37">
        <v>1</v>
      </c>
      <c r="T15" s="38">
        <v>0.25</v>
      </c>
      <c r="U15" s="38">
        <v>0</v>
      </c>
      <c r="V15" s="39">
        <f>+(U15*1)/T15</f>
        <v>0</v>
      </c>
      <c r="W15" s="38">
        <v>0.25</v>
      </c>
      <c r="X15" s="38">
        <v>0</v>
      </c>
      <c r="Y15" s="39">
        <f t="shared" si="1"/>
        <v>0</v>
      </c>
      <c r="Z15" s="38">
        <v>0.25</v>
      </c>
      <c r="AA15" s="38">
        <v>0</v>
      </c>
      <c r="AB15" s="39">
        <f>+(AA15*1)/Z15</f>
        <v>0</v>
      </c>
      <c r="AC15" s="38">
        <v>0.25</v>
      </c>
      <c r="AD15" s="38">
        <v>0</v>
      </c>
      <c r="AE15" s="39">
        <f t="shared" si="3"/>
        <v>0</v>
      </c>
      <c r="AF15" s="39">
        <v>1</v>
      </c>
      <c r="AG15" s="39">
        <f t="shared" si="4"/>
        <v>0</v>
      </c>
      <c r="AH15" s="39">
        <f>+(AG15*1)/AF15</f>
        <v>0</v>
      </c>
      <c r="AI15" s="39"/>
      <c r="AJ15" s="39"/>
      <c r="AK15" s="40"/>
      <c r="AL15" s="40"/>
    </row>
    <row r="16" spans="1:38" ht="90.75" x14ac:dyDescent="0.25">
      <c r="A16" s="69"/>
      <c r="B16" s="69"/>
      <c r="C16" s="69"/>
      <c r="D16" s="69"/>
      <c r="E16" s="69"/>
      <c r="F16" s="72"/>
      <c r="G16" s="17"/>
      <c r="H16" s="19">
        <v>5</v>
      </c>
      <c r="I16" s="12" t="s">
        <v>48</v>
      </c>
      <c r="J16" s="24" t="s">
        <v>49</v>
      </c>
      <c r="K16" s="25" t="s">
        <v>59</v>
      </c>
      <c r="L16" s="20">
        <v>1</v>
      </c>
      <c r="M16" s="19">
        <v>2024</v>
      </c>
      <c r="N16" s="22" t="s">
        <v>29</v>
      </c>
      <c r="O16" s="19" t="s">
        <v>30</v>
      </c>
      <c r="P16" s="30" t="s">
        <v>58</v>
      </c>
      <c r="Q16" s="6"/>
      <c r="R16" s="36" t="s">
        <v>71</v>
      </c>
      <c r="S16" s="41">
        <v>1</v>
      </c>
      <c r="T16" s="38">
        <v>0.25</v>
      </c>
      <c r="U16" s="38">
        <v>0</v>
      </c>
      <c r="V16" s="39">
        <f t="shared" ref="V16" si="6">+(U16*1)/T16</f>
        <v>0</v>
      </c>
      <c r="W16" s="38">
        <v>0.25</v>
      </c>
      <c r="X16" s="38">
        <v>0</v>
      </c>
      <c r="Y16" s="39">
        <f t="shared" si="1"/>
        <v>0</v>
      </c>
      <c r="Z16" s="38">
        <v>0.25</v>
      </c>
      <c r="AA16" s="38">
        <v>0</v>
      </c>
      <c r="AB16" s="39">
        <f t="shared" si="2"/>
        <v>0</v>
      </c>
      <c r="AC16" s="38">
        <v>0.25</v>
      </c>
      <c r="AD16" s="38">
        <v>0</v>
      </c>
      <c r="AE16" s="39">
        <f t="shared" si="3"/>
        <v>0</v>
      </c>
      <c r="AF16" s="39">
        <v>1</v>
      </c>
      <c r="AG16" s="39">
        <f t="shared" si="4"/>
        <v>0</v>
      </c>
      <c r="AH16" s="39">
        <f t="shared" si="5"/>
        <v>0</v>
      </c>
      <c r="AI16" s="39"/>
      <c r="AJ16" s="39"/>
      <c r="AK16" s="40"/>
      <c r="AL16" s="40"/>
    </row>
  </sheetData>
  <mergeCells count="35">
    <mergeCell ref="R10:S10"/>
    <mergeCell ref="Z10:AB10"/>
    <mergeCell ref="AC10:AE10"/>
    <mergeCell ref="AF10:AH10"/>
    <mergeCell ref="AK10:AL10"/>
    <mergeCell ref="T10:V10"/>
    <mergeCell ref="W10:Y10"/>
    <mergeCell ref="N3:P3"/>
    <mergeCell ref="N4:P4"/>
    <mergeCell ref="N5:P5"/>
    <mergeCell ref="H1:I5"/>
    <mergeCell ref="A9:F9"/>
    <mergeCell ref="A1:B5"/>
    <mergeCell ref="C1:D5"/>
    <mergeCell ref="E1:F1"/>
    <mergeCell ref="E2:F2"/>
    <mergeCell ref="E3:F3"/>
    <mergeCell ref="E4:F4"/>
    <mergeCell ref="E5:F5"/>
    <mergeCell ref="A7:B7"/>
    <mergeCell ref="J1:M5"/>
    <mergeCell ref="N1:P1"/>
    <mergeCell ref="N2:P2"/>
    <mergeCell ref="H7:I7"/>
    <mergeCell ref="L7:P7"/>
    <mergeCell ref="E7:F7"/>
    <mergeCell ref="A15:A16"/>
    <mergeCell ref="B15:B16"/>
    <mergeCell ref="C15:C16"/>
    <mergeCell ref="D15:D16"/>
    <mergeCell ref="H9:P9"/>
    <mergeCell ref="A12:A14"/>
    <mergeCell ref="B12:B14"/>
    <mergeCell ref="E15:E16"/>
    <mergeCell ref="F15:F16"/>
  </mergeCells>
  <pageMargins left="0.7" right="0.7" top="0.75" bottom="0.75" header="0.3" footer="0.3"/>
  <pageSetup paperSize="120" scale="11" fitToHeight="0" orientation="landscape" r:id="rId1"/>
  <rowBreaks count="1" manualBreakCount="1">
    <brk id="11"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I17" sqref="I17"/>
    </sheetView>
  </sheetViews>
  <sheetFormatPr baseColWidth="10" defaultRowHeight="14.25" x14ac:dyDescent="0.2"/>
  <cols>
    <col min="1" max="1" width="13.5703125" style="43" customWidth="1"/>
    <col min="2" max="2" width="12.42578125" style="43" customWidth="1"/>
    <col min="3" max="3" width="15.140625" style="43" customWidth="1"/>
    <col min="4" max="4" width="27.42578125" style="43" customWidth="1"/>
    <col min="5" max="5" width="24.140625" style="43" customWidth="1"/>
    <col min="6" max="6" width="26.140625" style="43" customWidth="1"/>
    <col min="7" max="16384" width="11.42578125" style="43"/>
  </cols>
  <sheetData>
    <row r="1" spans="1:6" s="42" customFormat="1" ht="15.75" x14ac:dyDescent="0.25">
      <c r="A1" s="99" t="s">
        <v>111</v>
      </c>
      <c r="B1" s="99"/>
      <c r="C1" s="99"/>
      <c r="D1" s="99"/>
      <c r="E1" s="99"/>
      <c r="F1" s="99"/>
    </row>
    <row r="2" spans="1:6" s="42" customFormat="1" ht="12.75" x14ac:dyDescent="0.25">
      <c r="A2" s="102"/>
      <c r="B2" s="102"/>
      <c r="C2" s="103"/>
      <c r="D2" s="103"/>
      <c r="E2" s="103"/>
      <c r="F2" s="103"/>
    </row>
    <row r="3" spans="1:6" s="42" customFormat="1" ht="12.75" x14ac:dyDescent="0.25">
      <c r="A3" s="104" t="s">
        <v>72</v>
      </c>
      <c r="B3" s="105"/>
      <c r="C3" s="106" t="s">
        <v>73</v>
      </c>
      <c r="D3" s="106"/>
      <c r="E3" s="106"/>
      <c r="F3" s="106"/>
    </row>
    <row r="4" spans="1:6" x14ac:dyDescent="0.2">
      <c r="A4" s="103"/>
      <c r="B4" s="103"/>
      <c r="C4" s="107"/>
      <c r="D4" s="107"/>
      <c r="E4" s="107"/>
      <c r="F4" s="107"/>
    </row>
    <row r="5" spans="1:6" x14ac:dyDescent="0.2">
      <c r="A5" s="108"/>
      <c r="B5" s="109"/>
      <c r="C5" s="109"/>
      <c r="D5" s="109"/>
      <c r="E5" s="109"/>
      <c r="F5" s="110"/>
    </row>
    <row r="6" spans="1:6" ht="45" x14ac:dyDescent="0.2">
      <c r="A6" s="44" t="s">
        <v>74</v>
      </c>
      <c r="B6" s="44" t="s">
        <v>75</v>
      </c>
      <c r="C6" s="44" t="s">
        <v>76</v>
      </c>
      <c r="D6" s="44" t="s">
        <v>77</v>
      </c>
      <c r="E6" s="44" t="s">
        <v>78</v>
      </c>
      <c r="F6" s="44" t="s">
        <v>79</v>
      </c>
    </row>
    <row r="7" spans="1:6" x14ac:dyDescent="0.2">
      <c r="A7" s="45" t="s">
        <v>80</v>
      </c>
      <c r="B7" s="46">
        <f>+'C S SANTA RITA'!AG12</f>
        <v>0</v>
      </c>
      <c r="C7" s="46">
        <f>+'C S SANTA RITA'!AF12</f>
        <v>1</v>
      </c>
      <c r="D7" s="47">
        <f>+C7</f>
        <v>1</v>
      </c>
      <c r="E7" s="47">
        <f>D7*B7</f>
        <v>0</v>
      </c>
      <c r="F7" s="47">
        <f>E7*(100/1)/100</f>
        <v>0</v>
      </c>
    </row>
    <row r="8" spans="1:6" x14ac:dyDescent="0.2">
      <c r="A8" s="45" t="s">
        <v>81</v>
      </c>
      <c r="B8" s="46">
        <f>+'C S SANTA RITA'!AG13</f>
        <v>0</v>
      </c>
      <c r="C8" s="46">
        <f>+'C S SANTA RITA'!AF13</f>
        <v>1</v>
      </c>
      <c r="D8" s="47">
        <f t="shared" ref="D8:D11" si="0">+C8</f>
        <v>1</v>
      </c>
      <c r="E8" s="47">
        <f t="shared" ref="E8:E11" si="1">D8*B8</f>
        <v>0</v>
      </c>
      <c r="F8" s="47">
        <f t="shared" ref="F8:F11" si="2">E8*(100/1)/100</f>
        <v>0</v>
      </c>
    </row>
    <row r="9" spans="1:6" x14ac:dyDescent="0.2">
      <c r="A9" s="45" t="s">
        <v>82</v>
      </c>
      <c r="B9" s="46">
        <f>+'C S SANTA RITA'!AG14</f>
        <v>0</v>
      </c>
      <c r="C9" s="46">
        <f>+'C S SANTA RITA'!AF14</f>
        <v>1</v>
      </c>
      <c r="D9" s="47">
        <f t="shared" si="0"/>
        <v>1</v>
      </c>
      <c r="E9" s="47">
        <f t="shared" si="1"/>
        <v>0</v>
      </c>
      <c r="F9" s="47">
        <f t="shared" si="2"/>
        <v>0</v>
      </c>
    </row>
    <row r="10" spans="1:6" x14ac:dyDescent="0.2">
      <c r="A10" s="45" t="s">
        <v>83</v>
      </c>
      <c r="B10" s="46">
        <f>+'C S SANTA RITA'!AG15</f>
        <v>0</v>
      </c>
      <c r="C10" s="46">
        <f>+'C S SANTA RITA'!AF15</f>
        <v>1</v>
      </c>
      <c r="D10" s="47">
        <f t="shared" si="0"/>
        <v>1</v>
      </c>
      <c r="E10" s="47">
        <f t="shared" si="1"/>
        <v>0</v>
      </c>
      <c r="F10" s="47">
        <f t="shared" si="2"/>
        <v>0</v>
      </c>
    </row>
    <row r="11" spans="1:6" x14ac:dyDescent="0.2">
      <c r="A11" s="45" t="s">
        <v>84</v>
      </c>
      <c r="B11" s="46">
        <f>+'C S SANTA RITA'!AG16</f>
        <v>0</v>
      </c>
      <c r="C11" s="46">
        <f>+'C S SANTA RITA'!AF16</f>
        <v>1</v>
      </c>
      <c r="D11" s="47">
        <f t="shared" si="0"/>
        <v>1</v>
      </c>
      <c r="E11" s="47">
        <f t="shared" si="1"/>
        <v>0</v>
      </c>
      <c r="F11" s="47">
        <f t="shared" si="2"/>
        <v>0</v>
      </c>
    </row>
    <row r="12" spans="1:6" ht="15.75" x14ac:dyDescent="0.2">
      <c r="A12" s="100" t="s">
        <v>85</v>
      </c>
      <c r="B12" s="100"/>
      <c r="C12" s="100"/>
      <c r="D12" s="100"/>
      <c r="E12" s="48">
        <f>+AVERAGE(E7:E11)</f>
        <v>0</v>
      </c>
      <c r="F12" s="48">
        <f>+AVERAGE(F7:F11)</f>
        <v>0</v>
      </c>
    </row>
    <row r="13" spans="1:6" ht="15.75" x14ac:dyDescent="0.2">
      <c r="A13" s="100" t="s">
        <v>86</v>
      </c>
      <c r="B13" s="100"/>
      <c r="C13" s="100"/>
      <c r="D13" s="100"/>
      <c r="E13" s="48">
        <f>+D7</f>
        <v>1</v>
      </c>
      <c r="F13" s="48">
        <f>100%</f>
        <v>1</v>
      </c>
    </row>
    <row r="14" spans="1:6" ht="18" x14ac:dyDescent="0.2">
      <c r="A14" s="101" t="s">
        <v>87</v>
      </c>
      <c r="B14" s="101"/>
      <c r="C14" s="101"/>
      <c r="D14" s="101"/>
      <c r="E14" s="49">
        <f>E13-E12</f>
        <v>1</v>
      </c>
      <c r="F14" s="49">
        <f>F13-F12</f>
        <v>1</v>
      </c>
    </row>
  </sheetData>
  <mergeCells count="9">
    <mergeCell ref="A12:D12"/>
    <mergeCell ref="A13:D13"/>
    <mergeCell ref="A14:D14"/>
    <mergeCell ref="A1:F1"/>
    <mergeCell ref="A2:F2"/>
    <mergeCell ref="A3:B3"/>
    <mergeCell ref="C3:F3"/>
    <mergeCell ref="A4:F4"/>
    <mergeCell ref="A5:F5"/>
  </mergeCells>
  <conditionalFormatting sqref="F14">
    <cfRule type="cellIs" dxfId="1" priority="2" operator="greaterThan">
      <formula>0</formula>
    </cfRule>
  </conditionalFormatting>
  <conditionalFormatting sqref="E14">
    <cfRule type="cellIs" dxfId="0" priority="1" operator="greaterThan">
      <formula>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workbookViewId="0">
      <selection activeCell="H15" sqref="H15"/>
    </sheetView>
  </sheetViews>
  <sheetFormatPr baseColWidth="10" defaultRowHeight="14.25" x14ac:dyDescent="0.2"/>
  <cols>
    <col min="1" max="1" width="16" style="43" customWidth="1"/>
    <col min="2" max="5" width="25.7109375" style="43" customWidth="1"/>
    <col min="6" max="6" width="14.42578125" style="43" customWidth="1"/>
    <col min="7" max="16384" width="11.42578125" style="43"/>
  </cols>
  <sheetData>
    <row r="1" spans="1:7" s="42" customFormat="1" ht="15.75" x14ac:dyDescent="0.25">
      <c r="A1" s="116" t="s">
        <v>111</v>
      </c>
      <c r="B1" s="117"/>
      <c r="C1" s="117"/>
      <c r="D1" s="117"/>
      <c r="E1" s="118"/>
    </row>
    <row r="2" spans="1:7" s="42" customFormat="1" ht="12.75" x14ac:dyDescent="0.25">
      <c r="A2" s="102"/>
      <c r="B2" s="102"/>
      <c r="C2" s="102"/>
      <c r="D2" s="102"/>
      <c r="E2" s="102"/>
    </row>
    <row r="3" spans="1:7" s="42" customFormat="1" ht="12.75" x14ac:dyDescent="0.25">
      <c r="A3" s="50" t="s">
        <v>72</v>
      </c>
      <c r="B3" s="106" t="s">
        <v>73</v>
      </c>
      <c r="C3" s="106"/>
      <c r="D3" s="106"/>
      <c r="E3" s="106"/>
    </row>
    <row r="4" spans="1:7" s="42" customFormat="1" ht="12.75" x14ac:dyDescent="0.25">
      <c r="A4" s="102"/>
      <c r="B4" s="102"/>
      <c r="C4" s="102"/>
      <c r="D4" s="102"/>
      <c r="E4" s="102"/>
    </row>
    <row r="5" spans="1:7" ht="60" x14ac:dyDescent="0.2">
      <c r="A5" s="44" t="s">
        <v>34</v>
      </c>
      <c r="B5" s="44" t="s">
        <v>88</v>
      </c>
      <c r="C5" s="44" t="s">
        <v>89</v>
      </c>
      <c r="D5" s="44" t="s">
        <v>90</v>
      </c>
      <c r="E5" s="44" t="s">
        <v>91</v>
      </c>
    </row>
    <row r="6" spans="1:7" x14ac:dyDescent="0.2">
      <c r="A6" s="45" t="s">
        <v>92</v>
      </c>
      <c r="B6" s="46">
        <v>1</v>
      </c>
      <c r="C6" s="51">
        <f>+GRAFICA!E12</f>
        <v>0</v>
      </c>
      <c r="D6" s="51">
        <f>+GRAFICA!F12</f>
        <v>0</v>
      </c>
      <c r="E6" s="51">
        <f>C6*(100%/20)</f>
        <v>0</v>
      </c>
    </row>
    <row r="7" spans="1:7" ht="15" customHeight="1" x14ac:dyDescent="0.25">
      <c r="A7" s="119" t="s">
        <v>93</v>
      </c>
      <c r="B7" s="120"/>
      <c r="C7" s="52">
        <f>(C6)</f>
        <v>0</v>
      </c>
      <c r="D7" s="52">
        <f>D6</f>
        <v>0</v>
      </c>
      <c r="E7" s="52">
        <f>(E6)</f>
        <v>0</v>
      </c>
    </row>
    <row r="9" spans="1:7" ht="15" customHeight="1" x14ac:dyDescent="0.2">
      <c r="A9" s="111" t="s">
        <v>94</v>
      </c>
      <c r="B9" s="113" t="s">
        <v>95</v>
      </c>
      <c r="C9" s="114"/>
      <c r="D9" s="114"/>
      <c r="E9" s="115"/>
    </row>
    <row r="10" spans="1:7" ht="15" x14ac:dyDescent="0.2">
      <c r="A10" s="112"/>
      <c r="B10" s="53" t="s">
        <v>96</v>
      </c>
      <c r="C10" s="53" t="s">
        <v>97</v>
      </c>
      <c r="D10" s="53" t="s">
        <v>98</v>
      </c>
      <c r="E10" s="53" t="s">
        <v>99</v>
      </c>
      <c r="G10" s="54"/>
    </row>
    <row r="11" spans="1:7" x14ac:dyDescent="0.2">
      <c r="A11" s="45" t="s">
        <v>80</v>
      </c>
      <c r="B11" s="55"/>
      <c r="C11" s="47"/>
      <c r="D11" s="47">
        <f>+'C S SANTA RITA'!Z12</f>
        <v>0.25</v>
      </c>
      <c r="E11" s="47">
        <f>+'C S SANTA RITA'!AC12</f>
        <v>0.25</v>
      </c>
      <c r="F11" s="54"/>
      <c r="G11" s="56"/>
    </row>
    <row r="12" spans="1:7" x14ac:dyDescent="0.2">
      <c r="A12" s="45" t="s">
        <v>81</v>
      </c>
      <c r="B12" s="55"/>
      <c r="C12" s="47"/>
      <c r="D12" s="47">
        <f>+'C S SANTA RITA'!Z13</f>
        <v>0.25</v>
      </c>
      <c r="E12" s="47">
        <f>+'C S SANTA RITA'!AC13</f>
        <v>0.25</v>
      </c>
      <c r="F12" s="54"/>
      <c r="G12" s="56"/>
    </row>
    <row r="13" spans="1:7" x14ac:dyDescent="0.2">
      <c r="A13" s="45" t="s">
        <v>82</v>
      </c>
      <c r="B13" s="55"/>
      <c r="C13" s="47"/>
      <c r="D13" s="47">
        <f>+'C S SANTA RITA'!Z14</f>
        <v>0.25</v>
      </c>
      <c r="E13" s="47">
        <f>+'C S SANTA RITA'!AC14</f>
        <v>0.25</v>
      </c>
      <c r="F13" s="54"/>
      <c r="G13" s="56"/>
    </row>
    <row r="14" spans="1:7" x14ac:dyDescent="0.2">
      <c r="A14" s="45" t="s">
        <v>83</v>
      </c>
      <c r="B14" s="55"/>
      <c r="C14" s="47"/>
      <c r="D14" s="47">
        <f>+'C S SANTA RITA'!Z15</f>
        <v>0.25</v>
      </c>
      <c r="E14" s="47">
        <f>+'C S SANTA RITA'!AC15</f>
        <v>0.25</v>
      </c>
      <c r="F14" s="54"/>
      <c r="G14" s="56"/>
    </row>
    <row r="15" spans="1:7" x14ac:dyDescent="0.2">
      <c r="A15" s="45" t="s">
        <v>84</v>
      </c>
      <c r="B15" s="55"/>
      <c r="C15" s="47"/>
      <c r="D15" s="47">
        <f>+'C S SANTA RITA'!Z16</f>
        <v>0.25</v>
      </c>
      <c r="E15" s="47">
        <f>+'C S SANTA RITA'!AC16</f>
        <v>0.25</v>
      </c>
      <c r="F15" s="54"/>
      <c r="G15" s="56"/>
    </row>
    <row r="16" spans="1:7" ht="15" x14ac:dyDescent="0.25">
      <c r="A16" s="57" t="s">
        <v>100</v>
      </c>
      <c r="B16" s="58">
        <f>SUM(B11:B11)/1</f>
        <v>0</v>
      </c>
      <c r="C16" s="58">
        <f t="shared" ref="C16" si="0">SUM(C11:C11)/1</f>
        <v>0</v>
      </c>
      <c r="D16" s="58">
        <f>+AVERAGE(D11:D15)</f>
        <v>0.25</v>
      </c>
      <c r="E16" s="58">
        <f>+AVERAGE(E11:E15)</f>
        <v>0.25</v>
      </c>
      <c r="F16" s="59"/>
    </row>
    <row r="17" spans="1:7" ht="15" x14ac:dyDescent="0.25">
      <c r="A17" s="127" t="s">
        <v>101</v>
      </c>
      <c r="B17" s="128"/>
      <c r="C17" s="58">
        <f>B16+C16</f>
        <v>0</v>
      </c>
      <c r="D17" s="58">
        <f>B16+C16+D16</f>
        <v>0.25</v>
      </c>
      <c r="E17" s="58">
        <f>B16+C16+D16+E16</f>
        <v>0.5</v>
      </c>
      <c r="F17" s="59"/>
    </row>
    <row r="19" spans="1:7" ht="18" x14ac:dyDescent="0.25">
      <c r="A19" s="124" t="s">
        <v>102</v>
      </c>
      <c r="B19" s="125"/>
      <c r="C19" s="125"/>
      <c r="D19" s="125"/>
      <c r="E19" s="126"/>
    </row>
    <row r="20" spans="1:7" x14ac:dyDescent="0.2">
      <c r="A20" s="121"/>
      <c r="B20" s="129"/>
      <c r="C20" s="129"/>
      <c r="D20" s="129"/>
      <c r="E20" s="130"/>
      <c r="G20" s="60"/>
    </row>
    <row r="22" spans="1:7" ht="18" x14ac:dyDescent="0.25">
      <c r="A22" s="124" t="s">
        <v>103</v>
      </c>
      <c r="B22" s="125"/>
      <c r="C22" s="125"/>
      <c r="D22" s="125"/>
      <c r="E22" s="126"/>
    </row>
    <row r="23" spans="1:7" x14ac:dyDescent="0.2">
      <c r="A23" s="121"/>
      <c r="B23" s="129"/>
      <c r="C23" s="129"/>
      <c r="D23" s="129"/>
      <c r="E23" s="130"/>
    </row>
    <row r="25" spans="1:7" ht="18" x14ac:dyDescent="0.25">
      <c r="A25" s="124" t="s">
        <v>104</v>
      </c>
      <c r="B25" s="125"/>
      <c r="C25" s="125"/>
      <c r="D25" s="125"/>
      <c r="E25" s="126"/>
    </row>
    <row r="26" spans="1:7" x14ac:dyDescent="0.2">
      <c r="A26" s="121"/>
      <c r="B26" s="122"/>
      <c r="C26" s="122"/>
      <c r="D26" s="122"/>
      <c r="E26" s="123"/>
    </row>
    <row r="28" spans="1:7" ht="18" x14ac:dyDescent="0.25">
      <c r="A28" s="124" t="s">
        <v>105</v>
      </c>
      <c r="B28" s="125"/>
      <c r="C28" s="125"/>
      <c r="D28" s="125"/>
      <c r="E28" s="126"/>
    </row>
    <row r="29" spans="1:7" x14ac:dyDescent="0.2">
      <c r="A29" s="121"/>
      <c r="B29" s="122"/>
      <c r="C29" s="122"/>
      <c r="D29" s="122"/>
      <c r="E29" s="123"/>
    </row>
  </sheetData>
  <mergeCells count="16">
    <mergeCell ref="A26:E26"/>
    <mergeCell ref="A28:E28"/>
    <mergeCell ref="A29:E29"/>
    <mergeCell ref="A17:B17"/>
    <mergeCell ref="A19:E19"/>
    <mergeCell ref="A20:E20"/>
    <mergeCell ref="A22:E22"/>
    <mergeCell ref="A23:E23"/>
    <mergeCell ref="A25:E25"/>
    <mergeCell ref="A9:A10"/>
    <mergeCell ref="B9:E9"/>
    <mergeCell ref="A1:E1"/>
    <mergeCell ref="A2:E2"/>
    <mergeCell ref="B3:E3"/>
    <mergeCell ref="A4:E4"/>
    <mergeCell ref="A7:B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 S SANTA RITA</vt:lpstr>
      <vt:lpstr>GRAFICA</vt:lpstr>
      <vt:lpstr>RESUMEN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Lider Planeación</dc:creator>
  <cp:lastModifiedBy>Lider Planeación</cp:lastModifiedBy>
  <cp:lastPrinted>2023-01-26T19:54:03Z</cp:lastPrinted>
  <dcterms:created xsi:type="dcterms:W3CDTF">2023-01-23T18:17:51Z</dcterms:created>
  <dcterms:modified xsi:type="dcterms:W3CDTF">2024-01-16T14:53:36Z</dcterms:modified>
</cp:coreProperties>
</file>